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6" yWindow="252" windowWidth="15456" windowHeight="10320"/>
  </bookViews>
  <sheets>
    <sheet name="ДЧБ" sheetId="3" r:id="rId1"/>
    <sheet name="Лист1" sheetId="4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_xlnm.Print_Titles" localSheetId="0">ДЧБ!$4:$4</definedName>
  </definedNames>
  <calcPr calcId="145621"/>
</workbook>
</file>

<file path=xl/calcChain.xml><?xml version="1.0" encoding="utf-8"?>
<calcChain xmlns="http://schemas.openxmlformats.org/spreadsheetml/2006/main">
  <c r="G55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7" i="3"/>
  <c r="G49" i="3"/>
  <c r="G50" i="3"/>
  <c r="G51" i="3"/>
  <c r="G52" i="3"/>
  <c r="G54" i="3"/>
  <c r="G56" i="3"/>
  <c r="G60" i="3"/>
  <c r="G61" i="3"/>
  <c r="G63" i="3"/>
  <c r="G64" i="3"/>
  <c r="G65" i="3"/>
  <c r="G66" i="3"/>
  <c r="G67" i="3"/>
  <c r="G68" i="3"/>
  <c r="G69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2" i="3"/>
  <c r="G103" i="3"/>
  <c r="G105" i="3"/>
  <c r="G106" i="3"/>
  <c r="G107" i="3"/>
  <c r="G108" i="3"/>
  <c r="G109" i="3"/>
  <c r="G110" i="3"/>
  <c r="G111" i="3"/>
  <c r="G112" i="3"/>
  <c r="G113" i="3"/>
  <c r="G114" i="3"/>
  <c r="G115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4" i="3"/>
  <c r="G135" i="3"/>
  <c r="G136" i="3"/>
  <c r="G137" i="3"/>
  <c r="G138" i="3"/>
  <c r="G139" i="3"/>
  <c r="G140" i="3"/>
  <c r="G141" i="3"/>
  <c r="G142" i="3"/>
  <c r="G143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1" i="3"/>
  <c r="G163" i="3"/>
  <c r="G164" i="3"/>
  <c r="G165" i="3"/>
  <c r="G167" i="3"/>
  <c r="G168" i="3"/>
  <c r="G169" i="3"/>
  <c r="G170" i="3"/>
  <c r="G171" i="3"/>
  <c r="G172" i="3"/>
  <c r="G173" i="3"/>
  <c r="G174" i="3"/>
  <c r="G175" i="3"/>
  <c r="G177" i="3"/>
  <c r="G178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5" i="3"/>
  <c r="G196" i="3"/>
  <c r="G198" i="3"/>
  <c r="G199" i="3"/>
  <c r="G201" i="3"/>
  <c r="G202" i="3"/>
  <c r="G203" i="3"/>
  <c r="G204" i="3"/>
  <c r="G205" i="3"/>
  <c r="G206" i="3"/>
  <c r="G207" i="3"/>
  <c r="G208" i="3"/>
  <c r="G210" i="3"/>
  <c r="G211" i="3"/>
  <c r="G212" i="3"/>
  <c r="G213" i="3"/>
  <c r="G214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3" i="3"/>
  <c r="G234" i="3"/>
  <c r="D70" i="3"/>
  <c r="C70" i="3"/>
  <c r="E37" i="3" l="1"/>
  <c r="E38" i="3"/>
  <c r="E39" i="3"/>
  <c r="E40" i="3"/>
  <c r="E41" i="3"/>
  <c r="E42" i="3"/>
  <c r="E43" i="3"/>
  <c r="E44" i="3"/>
  <c r="E45" i="3"/>
  <c r="E47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3" i="3"/>
  <c r="E64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27" i="3"/>
  <c r="C80" i="3" l="1"/>
  <c r="D27" i="3" l="1"/>
  <c r="C27" i="3"/>
  <c r="E209" i="3" l="1"/>
  <c r="E229" i="3"/>
  <c r="E230" i="3"/>
  <c r="E232" i="3"/>
  <c r="D65" i="3" l="1"/>
  <c r="F231" i="3" l="1"/>
  <c r="C231" i="3" l="1"/>
  <c r="D205" i="3"/>
  <c r="C205" i="3"/>
  <c r="D80" i="3"/>
  <c r="D44" i="3" l="1"/>
  <c r="C44" i="3" l="1"/>
  <c r="E34" i="3" l="1"/>
  <c r="F80" i="3"/>
  <c r="D231" i="3" l="1"/>
  <c r="E231" i="3" s="1"/>
  <c r="E12" i="3" l="1"/>
  <c r="E13" i="3"/>
  <c r="D144" i="3" l="1"/>
  <c r="D119" i="3" s="1"/>
  <c r="F192" i="3"/>
  <c r="F144" i="3"/>
  <c r="F70" i="3" l="1"/>
  <c r="E193" i="3" l="1"/>
  <c r="E194" i="3"/>
  <c r="D34" i="4" l="1"/>
  <c r="C29" i="4"/>
  <c r="F65" i="3" l="1"/>
  <c r="F27" i="3"/>
  <c r="D215" i="3" l="1"/>
  <c r="C215" i="3"/>
  <c r="C49" i="3" l="1"/>
  <c r="D49" i="3"/>
  <c r="D186" i="3" l="1"/>
  <c r="D37" i="3" l="1"/>
  <c r="D187" i="3" l="1"/>
  <c r="C187" i="3"/>
  <c r="C234" i="3" s="1"/>
  <c r="C144" i="3" l="1"/>
  <c r="C119" i="3" s="1"/>
  <c r="D234" i="3" l="1"/>
  <c r="D6" i="3" l="1"/>
  <c r="F167" i="3"/>
  <c r="C167" i="3" l="1"/>
  <c r="E168" i="3"/>
  <c r="D167" i="3" l="1"/>
  <c r="C20" i="3" l="1"/>
  <c r="F212" i="3" l="1"/>
  <c r="C225" i="3" l="1"/>
  <c r="F119" i="3" l="1"/>
  <c r="D69" i="3"/>
  <c r="C69" i="3"/>
  <c r="C68" i="3" s="1"/>
  <c r="D68" i="3" l="1"/>
  <c r="E68" i="3" s="1"/>
  <c r="E69" i="3"/>
  <c r="F186" i="3"/>
  <c r="F69" i="3"/>
  <c r="F68" i="3" s="1"/>
  <c r="F37" i="3"/>
  <c r="E175" i="3" l="1"/>
  <c r="F228" i="3" l="1"/>
  <c r="F225" i="3"/>
  <c r="F222" i="3"/>
  <c r="F217" i="3"/>
  <c r="F205" i="3"/>
  <c r="F198" i="3"/>
  <c r="F49" i="3"/>
  <c r="F44" i="3"/>
  <c r="F23" i="3"/>
  <c r="F20" i="3"/>
  <c r="F16" i="3"/>
  <c r="F11" i="3"/>
  <c r="F6" i="3"/>
  <c r="G6" i="3" s="1"/>
  <c r="F233" i="3" l="1"/>
  <c r="F5" i="3"/>
  <c r="F165" i="3" s="1"/>
  <c r="F234" i="3"/>
  <c r="F235" i="3" l="1"/>
  <c r="D222" i="3" l="1"/>
  <c r="C222" i="3"/>
  <c r="D225" i="3" l="1"/>
  <c r="D217" i="3"/>
  <c r="C217" i="3"/>
  <c r="D212" i="3"/>
  <c r="C212" i="3"/>
  <c r="D198" i="3"/>
  <c r="C198" i="3"/>
  <c r="D192" i="3"/>
  <c r="C192" i="3"/>
  <c r="C186" i="3"/>
  <c r="C233" i="3" l="1"/>
  <c r="E187" i="3" l="1"/>
  <c r="D228" i="3" l="1"/>
  <c r="E228" i="3" s="1"/>
  <c r="E227" i="3"/>
  <c r="E226" i="3"/>
  <c r="E224" i="3"/>
  <c r="E223" i="3"/>
  <c r="E221" i="3"/>
  <c r="E220" i="3"/>
  <c r="E219" i="3"/>
  <c r="E218" i="3"/>
  <c r="E214" i="3"/>
  <c r="E213" i="3"/>
  <c r="E211" i="3"/>
  <c r="E210" i="3"/>
  <c r="E208" i="3"/>
  <c r="E207" i="3"/>
  <c r="E206" i="3"/>
  <c r="E204" i="3"/>
  <c r="E203" i="3"/>
  <c r="E202" i="3"/>
  <c r="E201" i="3"/>
  <c r="E200" i="3"/>
  <c r="E199" i="3"/>
  <c r="E196" i="3"/>
  <c r="E195" i="3"/>
  <c r="E191" i="3"/>
  <c r="E190" i="3"/>
  <c r="E189" i="3"/>
  <c r="E188" i="3"/>
  <c r="E185" i="3"/>
  <c r="E184" i="3"/>
  <c r="E183" i="3"/>
  <c r="E182" i="3"/>
  <c r="E181" i="3"/>
  <c r="E180" i="3"/>
  <c r="E178" i="3"/>
  <c r="E177" i="3"/>
  <c r="E174" i="3"/>
  <c r="E173" i="3"/>
  <c r="E172" i="3"/>
  <c r="E171" i="3"/>
  <c r="E170" i="3"/>
  <c r="E169" i="3"/>
  <c r="D233" i="3" l="1"/>
  <c r="E198" i="3"/>
  <c r="E205" i="3"/>
  <c r="E222" i="3"/>
  <c r="E225" i="3"/>
  <c r="E167" i="3"/>
  <c r="E212" i="3"/>
  <c r="E186" i="3"/>
  <c r="E234" i="3"/>
  <c r="E217" i="3"/>
  <c r="E192" i="3"/>
  <c r="E233" i="3" l="1"/>
  <c r="E7" i="3"/>
  <c r="E8" i="3"/>
  <c r="E9" i="3"/>
  <c r="E10" i="3"/>
  <c r="E14" i="3"/>
  <c r="E17" i="3"/>
  <c r="E18" i="3"/>
  <c r="E19" i="3"/>
  <c r="E21" i="3"/>
  <c r="E22" i="3"/>
  <c r="E24" i="3"/>
  <c r="E28" i="3"/>
  <c r="E29" i="3"/>
  <c r="E30" i="3"/>
  <c r="E31" i="3"/>
  <c r="E32" i="3"/>
  <c r="D20" i="3" l="1"/>
  <c r="C37" i="3"/>
  <c r="D23" i="3"/>
  <c r="C23" i="3"/>
  <c r="E23" i="3" l="1"/>
  <c r="E20" i="3"/>
  <c r="D16" i="3"/>
  <c r="C16" i="3"/>
  <c r="D11" i="3"/>
  <c r="C11" i="3"/>
  <c r="C6" i="3"/>
  <c r="D5" i="3" l="1"/>
  <c r="D165" i="3" s="1"/>
  <c r="D235" i="3" s="1"/>
  <c r="E11" i="3"/>
  <c r="E6" i="3"/>
  <c r="E16" i="3"/>
  <c r="C5" i="3"/>
  <c r="C165" i="3" s="1"/>
  <c r="G5" i="3" l="1"/>
  <c r="E5" i="3"/>
  <c r="E165" i="3" l="1"/>
</calcChain>
</file>

<file path=xl/sharedStrings.xml><?xml version="1.0" encoding="utf-8"?>
<sst xmlns="http://schemas.openxmlformats.org/spreadsheetml/2006/main" count="441" uniqueCount="389">
  <si>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</si>
  <si>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</si>
  <si>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</si>
  <si>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</si>
  <si>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</si>
  <si>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</si>
  <si>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</si>
  <si>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</si>
  <si>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</si>
  <si>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</si>
  <si>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</si>
  <si>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</si>
  <si>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</si>
  <si>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</si>
  <si>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</si>
  <si>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</si>
  <si>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</si>
  <si>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</si>
  <si>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</si>
  <si>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</si>
  <si>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</si>
  <si>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</si>
  <si>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</si>
  <si>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</si>
  <si>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</si>
  <si>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</si>
  <si>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</si>
  <si>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</si>
  <si>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</si>
  <si>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</si>
  <si>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</si>
  <si>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</si>
  <si>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</si>
  <si>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</si>
  <si>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</si>
  <si>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</si>
  <si>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</si>
  <si>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</si>
  <si>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</si>
  <si>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</si>
  <si>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</si>
  <si>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</si>
  <si>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</si>
  <si>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</si>
  <si>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</si>
  <si>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</si>
  <si>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</si>
  <si>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</si>
  <si>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</si>
  <si>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</si>
  <si>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</si>
  <si>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</si>
  <si>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</si>
  <si>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</si>
  <si>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</si>
  <si>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</si>
  <si>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</si>
  <si>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</si>
  <si>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</si>
  <si>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</si>
  <si>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</si>
  <si>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</si>
  <si>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</si>
  <si>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</si>
  <si>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</si>
  <si>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</si>
  <si>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</si>
  <si>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</si>
  <si>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</si>
  <si>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</si>
  <si>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</si>
  <si>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ДОХОДЫ ОТ ОКАЗАНИЯ ПЛАТНЫХ УСЛУГ И КОМПЕНСАЦИИ ЗАТРАТ ГОСУДАРСТВА</t>
  </si>
  <si>
    <t>1.14.00.00.0.00.0.000</t>
  </si>
  <si>
    <t>Доходы от продажи материальных и нематериальных активов</t>
  </si>
  <si>
    <t>1.14.02.04.3.04.0.000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</si>
  <si>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</si>
  <si>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1.14.06.01.2.04.0.000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</si>
  <si>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</si>
  <si>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</si>
  <si>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</si>
  <si>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</si>
  <si>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</si>
  <si>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</si>
  <si>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</si>
  <si>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</si>
  <si>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</si>
  <si>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1.16.23.00.0.00.0.000</t>
  </si>
  <si>
    <t>Доходы от возмещения ущерба при возникновении страховых случаев</t>
  </si>
  <si>
    <t>1.16.25.00.0.00.0.000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</si>
  <si>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</si>
  <si>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</si>
  <si>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</si>
  <si>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</si>
  <si>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Денежные взыскания (штрафы) за административные правонарушения в области дорожного движения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</si>
  <si>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</si>
  <si>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</si>
  <si>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</si>
  <si>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</si>
  <si>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</si>
  <si>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</si>
  <si>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</si>
  <si>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</si>
  <si>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</si>
  <si>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</si>
  <si>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</si>
  <si>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</si>
  <si>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</si>
  <si>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</si>
  <si>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</si>
  <si>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</si>
  <si>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</si>
  <si>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</si>
  <si>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2.02.02.00.0.00.0.000</t>
  </si>
  <si>
    <t>2.02.03.00.0.00.0.000</t>
  </si>
  <si>
    <t>Субвенции бюджетам субъектов Российской Федерации и муниципальных образований</t>
  </si>
  <si>
    <t>2.02.04.00.0.00.0.000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</si>
  <si>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</si>
  <si>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</si>
  <si>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</si>
  <si>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</si>
  <si>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</si>
  <si>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Обеспечение сбалансированности местных бюджетов муниципальных районов (городских округов) за счет средств субсидии из областного бюджета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</si>
  <si>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</si>
  <si>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7024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</si>
  <si>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</si>
  <si>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</si>
  <si>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</si>
  <si>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</si>
  <si>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</si>
  <si>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</si>
  <si>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</si>
  <si>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</si>
  <si>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</si>
  <si>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</si>
  <si>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</si>
  <si>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</si>
  <si>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</si>
  <si>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</si>
  <si>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</si>
  <si>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Реализация социальных гарантий молодым специалистам, работающим в муниципальных учреждениях, расположенных в сельских поселениях и рабочих поселках Волгоградской области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</si>
  <si>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</si>
  <si>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</si>
  <si>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Комплектование книжных фондов библиотек за счет межбюджетных трансфертов</t>
  </si>
  <si>
    <t>5144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</si>
  <si>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</si>
  <si>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</si>
  <si>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</si>
  <si>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</si>
  <si>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</si>
  <si>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</si>
  <si>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</si>
  <si>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</si>
  <si>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</si>
  <si>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</si>
  <si>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</si>
  <si>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</si>
  <si>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</si>
  <si>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</si>
  <si>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</si>
  <si>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</si>
  <si>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</si>
  <si>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</si>
  <si>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</si>
  <si>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</si>
  <si>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</si>
  <si>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</si>
  <si>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</si>
  <si>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</si>
  <si>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</si>
  <si>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</si>
  <si>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</si>
  <si>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</si>
  <si>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</si>
  <si>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</si>
  <si>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</si>
  <si>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</si>
  <si>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</si>
  <si>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</si>
  <si>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</si>
  <si>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</si>
  <si>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</si>
  <si>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</si>
  <si>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</si>
  <si>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</si>
  <si>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</si>
  <si>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</si>
  <si>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</si>
  <si>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</si>
  <si>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</si>
  <si>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</si>
  <si>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</si>
  <si>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</si>
  <si>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</si>
  <si>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</si>
  <si>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</si>
  <si>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</si>
  <si>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</si>
  <si>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</si>
  <si>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</si>
  <si>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</si>
  <si>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</si>
  <si>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</si>
  <si>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</si>
  <si>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</si>
  <si>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</si>
  <si>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</si>
  <si>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</si>
  <si>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</si>
  <si>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</si>
  <si>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</si>
  <si>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</si>
  <si>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</si>
  <si>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</si>
  <si>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</si>
  <si>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</si>
  <si>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</si>
  <si>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</si>
  <si>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</si>
  <si>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</si>
  <si>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</si>
  <si>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</si>
  <si>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1.16.33.04.0.04.0.000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</si>
  <si>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</si>
  <si>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Мероприятия по временному социально-бытовому обустройству лиц, вынужденно покинувших терриротию Украины и находящихся в пунктах временного размещения за счет межбюджетных трансфертов из федерального бюджета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</si>
  <si>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(Резервный фонд Правительства ВО)</t>
  </si>
  <si>
    <t>1.17.05.04.0.04.0.000</t>
  </si>
  <si>
    <t>Создание и развитие сети многофункциональных центров предоставления государственных и муниципальных услуг за счет иных межбюджетных трансфертов.</t>
  </si>
  <si>
    <t>Обеспечение полномочий органов местного самоуправления Волгоградской области по организации отдыха детей в каникулярное время за счет средств субсидии из областного бюджета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</si>
  <si>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</si>
  <si>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7007</t>
  </si>
  <si>
    <t>5020</t>
  </si>
  <si>
    <t>Обеспечение жильем молодых семей за счет средств федерального бюджета</t>
  </si>
  <si>
    <t>5018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</si>
  <si>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субсидии федерального бюджета</t>
  </si>
  <si>
    <t>7010</t>
  </si>
  <si>
    <t>Мероприятия по развитию водоснабжения в сельской местности за счет средств субсидии из областного бюджета</t>
  </si>
  <si>
    <t>7011</t>
  </si>
  <si>
    <t>Мероприятия по развитию газификации в сельской местности за счет средств субсидии из областного бюджета</t>
  </si>
  <si>
    <t>7049</t>
  </si>
  <si>
    <t>Строительство и реконструкция дошкольных образовательных учреждений за счет средств субсидии из областного бюджета</t>
  </si>
  <si>
    <t>5059</t>
  </si>
  <si>
    <t>Субсидии на модернизацию региональных систем дошкольного образования</t>
  </si>
  <si>
    <t>Государственная поддержка лучших работников муниципальных учреждений культуры, находящихся на территориях сельских поселений за счет средств федерального бюджета</t>
  </si>
  <si>
    <t>2.04.00.00.0.00.0.000</t>
  </si>
  <si>
    <t>Безвозмездные поступления от негосударственных организаций</t>
  </si>
  <si>
    <t>Мероприятия, направленные на создание в общеобразовательных организациях условий для инклюзивного обучения детей инвалидов в рамках государственной программы РФ "Доступная среда" на 2011-2015 годы</t>
  </si>
  <si>
    <t>5027</t>
  </si>
  <si>
    <t>2.02.01.00.0.00.0.000</t>
  </si>
  <si>
    <t>Дотации бюджетам субъектов Российской Федерации и муниципальных образований</t>
  </si>
  <si>
    <t>7322</t>
  </si>
  <si>
    <t>Поддержка мер по обеспечению сбалансированности местных бюджетов за счет средств дотации из областного бюджета в сфере дополнительного образования детей.</t>
  </si>
  <si>
    <t>%
Роста</t>
  </si>
  <si>
    <t>7080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</si>
  <si>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бюджета.</t>
  </si>
  <si>
    <t>2.07.00.00.0.00.0.000</t>
  </si>
  <si>
    <t>Прочие безвозмездные поступления</t>
  </si>
  <si>
    <t>1.12.01.05.0.01.0.001</t>
  </si>
  <si>
    <t>Плата за иные виды негативного воздействия на окружающую среду</t>
  </si>
  <si>
    <t>7022</t>
  </si>
  <si>
    <t>7122</t>
  </si>
  <si>
    <t>7222</t>
  </si>
  <si>
    <t>Поддержка мер по обеспечению сбалансированности местных бюджетов за счет дотации из областного бюджета с целью повышения заработной платы педагогисеским работникам муниципальных дошкольных образовательных организаций</t>
  </si>
  <si>
    <t>Поддержка мер по обеспечению сбалансированности местных бюджетов за счет дотации из областного бюджета с целью погашения просроченной кредиторской задолжности муниципальных учреждений</t>
  </si>
  <si>
    <t>Поддержка мер по обеспечению сбалансированности местных бюждетов за счет средств дотации из областногобюджета в сфере организации благоустройства территории муниципальных образований.</t>
  </si>
  <si>
    <t xml:space="preserve">Субсидии бюджетам субъектов Российской Федерации и муниципальных образований </t>
  </si>
  <si>
    <t>8067 2.02.04.01.2.04.0.000</t>
  </si>
  <si>
    <t>5147 2.02.04.05.2.04.0.000</t>
  </si>
  <si>
    <t>5148 2.02.04.05.3.04.0.000</t>
  </si>
  <si>
    <t>5146</t>
  </si>
  <si>
    <t>Подключение общедоступных библиотек муниципальных образований к сети Интеренет и развитие системы библиотечного дела с учетом задачи расширения информационных технологий и оцифровки за счет межбюджетных трансфертов их федерального бюджета</t>
  </si>
  <si>
    <t>2.02.04.06.1.04.0.000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</si>
  <si>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</si>
  <si>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5064</t>
  </si>
  <si>
    <t>Государственная поддержка малого и среднего предпринимательства, включая крестьянские (фермерские) хозяйства, за счет субсидии из федерального бюджета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</si>
  <si>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</si>
  <si>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</si>
  <si>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70240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</si>
  <si>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</si>
  <si>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</si>
  <si>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</si>
  <si>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</si>
  <si>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</si>
  <si>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</si>
  <si>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</si>
  <si>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</si>
  <si>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</si>
  <si>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70360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</si>
  <si>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</si>
  <si>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</si>
  <si>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</si>
  <si>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</si>
  <si>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</si>
  <si>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</si>
  <si>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</si>
  <si>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</si>
  <si>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</si>
  <si>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на размещение нестационарного торгового объекта)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</si>
  <si>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</si>
  <si>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</si>
  <si>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51480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</si>
  <si>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</si>
  <si>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</si>
  <si>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52240</t>
  </si>
  <si>
    <t>53920</t>
  </si>
  <si>
    <t>80670</t>
  </si>
  <si>
    <t>70450</t>
  </si>
  <si>
    <t>70270</t>
  </si>
  <si>
    <t>Дотации 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</si>
  <si>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Приобретение и замена оконных блоков и выполнение необходимых для этого работ в зданиях муниципальных образовательных ораганизаций Волгоградской области</t>
  </si>
  <si>
    <t>Субсидий на погашение кредиторской задолженности перед подрядными организациями за выполненные в 2013 - 2015 годах работы в рамках муниципальных контрактов по проектированию и строительству внутрипоселковых газопроводов и котельных на газовом топливе в том числе</t>
  </si>
  <si>
    <t>70980</t>
  </si>
  <si>
    <t>71000</t>
  </si>
  <si>
    <t>70222</t>
  </si>
  <si>
    <t>R0200</t>
  </si>
  <si>
    <t>50200</t>
  </si>
  <si>
    <t>Обеспечение жильем молодых семей за счет средств субсидии из областного бюджета</t>
  </si>
  <si>
    <t>51200</t>
  </si>
  <si>
    <t>Субвенции на осуществелние полномочий по составлению       ( изменению) списков кандитатовв в присяжные заседатели федеральных судов общей юрисдикции  в Российской Федерации</t>
  </si>
  <si>
    <t>53910</t>
  </si>
  <si>
    <t>Субвенция на проведение Всероссийской переписи в 2016 году</t>
  </si>
  <si>
    <t>70070</t>
  </si>
  <si>
    <t>70090</t>
  </si>
  <si>
    <t>70100</t>
  </si>
  <si>
    <t>70550</t>
  </si>
  <si>
    <t>70580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</si>
  <si>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 за счет средств субсидии областного бюджета</t>
  </si>
  <si>
    <t>70490</t>
  </si>
  <si>
    <t>70520</t>
  </si>
  <si>
    <t>1.16.35.00.0.00.0.000</t>
  </si>
  <si>
    <t>Суммы по искам о возмещении вреда, причиненного окружающей среде</t>
  </si>
  <si>
    <t>70221</t>
  </si>
  <si>
    <t>70223</t>
  </si>
  <si>
    <t>Дотации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детей</t>
  </si>
  <si>
    <t>Дотация по обеспечению сбалансированности местных бюджетов для решения отдельных вопросов в части оказания поддержки организации ТОС</t>
  </si>
  <si>
    <t>71010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</si>
  <si>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</si>
  <si>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</si>
  <si>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 (субсидия)</t>
  </si>
  <si>
    <t>50181</t>
  </si>
  <si>
    <t>R0181</t>
  </si>
  <si>
    <t>Мероприятия по улучшению жилищных условий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 (субсидия)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</si>
  <si>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</si>
  <si>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 (субсидия)</t>
  </si>
  <si>
    <t>R0182</t>
  </si>
  <si>
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</si>
  <si>
    <t>70112</t>
  </si>
  <si>
    <t>Мероприятия по развитию газификации (субвенция)</t>
  </si>
  <si>
    <t>50182</t>
  </si>
  <si>
    <t>Субвенция на расширение газораспределительной сети х.Безымянка (внутрипоселковый газопровод)</t>
  </si>
  <si>
    <t>план</t>
  </si>
  <si>
    <t>факт</t>
  </si>
  <si>
    <t>Здравоохранение</t>
  </si>
  <si>
    <t>0900</t>
  </si>
  <si>
    <t>0902</t>
  </si>
  <si>
    <t>Амбулаторная помощь</t>
  </si>
  <si>
    <t>5147</t>
  </si>
  <si>
    <t>50271</t>
  </si>
  <si>
    <t>50272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</si>
  <si>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 федерального бюджета (субсидия)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</si>
  <si>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</si>
  <si>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>73220</t>
  </si>
  <si>
    <t>Поддержка мер по обеспечению сбалансированности местных бюджетов за счет дотации из областного бюджета с сфере дополнительного образования детей.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</si>
  <si>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</t>
  </si>
  <si>
    <t>R0271</t>
  </si>
  <si>
    <t>Субсидия на создание в общеобразовательных организациях условий для получения детьми-инвалидами качественного образования в рамках государственной программы "Доступная среда"</t>
  </si>
  <si>
    <t>Бюджетные назначения        2017  год</t>
  </si>
  <si>
    <t>1.14.06.31.2.04.0.000</t>
  </si>
  <si>
    <t>Плата за увеличение площади земельных участков, находящихся,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</si>
  <si>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1.14.02.04.2.04.0.000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</si>
  <si>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</si>
  <si>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R4950</t>
  </si>
  <si>
    <t>Реализация мероприятий в рамках развития физической культуры и спорта в Российской Федерации за счет средств областного бюджета, в целях софинансирования которых из федерального бюджета предоставляются субсидии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</si>
  <si>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</si>
  <si>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</si>
  <si>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71180</t>
  </si>
  <si>
    <t>Субсидии на благоустройство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</si>
  <si>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</si>
  <si>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</si>
  <si>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</si>
  <si>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ИСПОЛНЕНИЕ БЮДЖЕТА ГОРОДСКОГО ОКРУГА ГОРОД МИХАЙЛОВКА 
НА 01.04.2017</t>
  </si>
  <si>
    <t>Исполнено на 01.04.2017</t>
  </si>
  <si>
    <t>Исполнено на 01.04.2016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</si>
  <si>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проведения ярмарки)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</si>
  <si>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</si>
  <si>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</si>
  <si>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</si>
  <si>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71160</t>
  </si>
  <si>
    <t xml:space="preserve">И.о.председателя комитета по финансам АГОГМ </t>
  </si>
  <si>
    <t>Н.Ю.Косенкова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</si>
</sst>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3" x14ac:knownFonts="1">
    <font>
      <sz val="10"/>
      <name val="Arial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166" fontId="0" fillId="0" borderId="0" xfId="0" applyNumberFormat="1"/>
    <xf numFmtId="0" fontId="7" fillId="0" borderId="0" xfId="0" applyFont="1"/>
    <xf numFmtId="166" fontId="10" fillId="0" borderId="0" xfId="0" applyNumberFormat="1" applyFo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11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165" fontId="6" fillId="2" borderId="1" xfId="0" applyNumberFormat="1" applyFont="1" applyFill="1" applyBorder="1" applyAlignment="1"/>
    <xf numFmtId="165" fontId="5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37"/>
  <sheetViews>
    <sheetView showGridLines="0" tabSelected="1" topLeftCell="B232" zoomScale="106" zoomScaleNormal="106" workbookViewId="0">
      <pane ySplit="2196" activePane="bottomLeft"/>
      <selection activeCell="F4" sqref="F4:G237"/>
      <selection pane="bottomLeft" activeCell="B1" sqref="B1:G1"/>
    </sheetView>
  </sheetViews>
  <sheetFormatPr defaultColWidth="9.109375" defaultRowHeight="12.75" customHeight="1" outlineLevelRow="7" x14ac:dyDescent="0.2"/>
  <cols>
    <col min="1" max="1" width="15.5546875" style="5" hidden="1" customWidth="1"/>
    <col min="2" max="2" width="41.6640625" style="7" customWidth="1"/>
    <col min="3" max="3" width="13.88671875" style="6" customWidth="1"/>
    <col min="4" max="4" width="12.6640625" style="6" customWidth="1"/>
    <col min="5" max="5" width="10" style="6" customWidth="1"/>
    <col min="6" max="6" width="12.44140625" style="19" customWidth="1"/>
    <col min="7" max="7" width="9.44140625" style="19" customWidth="1"/>
    <col min="8" max="16384" width="9.109375" style="5"/>
  </cols>
  <sheetData>
    <row r="1" spans="1:7" ht="29.4" customHeight="1" x14ac:dyDescent="0.2">
      <c r="A1" s="4"/>
      <c r="B1" s="61" t="s">
        <v>379</v>
      </c>
      <c r="C1" s="61"/>
      <c r="D1" s="61"/>
      <c r="E1" s="61"/>
      <c r="F1" s="61"/>
      <c r="G1" s="61"/>
    </row>
    <row r="2" spans="1:7" ht="9.6" customHeight="1" x14ac:dyDescent="0.2">
      <c r="A2" s="62"/>
      <c r="B2" s="62"/>
      <c r="C2" s="62"/>
      <c r="D2" s="62"/>
    </row>
    <row r="3" spans="1:7" ht="3.6" customHeight="1" x14ac:dyDescent="0.2"/>
    <row r="4" spans="1:7" ht="48" customHeight="1" x14ac:dyDescent="0.2">
      <c r="A4" s="8" t="s">
        <v>1</v>
      </c>
      <c r="B4" s="9" t="s">
        <v>2</v>
      </c>
      <c r="C4" s="51" t="s">
        <v>365</v>
      </c>
      <c r="D4" s="51" t="s">
        <v>380</v>
      </c>
      <c r="E4" s="51" t="s">
        <v>144</v>
      </c>
      <c r="F4" s="51" t="s">
        <v>381</v>
      </c>
      <c r="G4" s="51" t="s">
        <v>251</v>
      </c>
    </row>
    <row r="5" spans="1:7" ht="10.199999999999999" x14ac:dyDescent="0.2">
      <c r="A5" s="8" t="s">
        <v>3</v>
      </c>
      <c r="B5" s="10" t="s">
        <v>4</v>
      </c>
      <c r="C5" s="52">
        <f>C6+C11+C16+C20+C23+C26+C27+C37+C43+C44+C49+C65</f>
        <v>756051.7</v>
      </c>
      <c r="D5" s="52">
        <f>D6+D11+D16+D20+D23+D26+D27+D37+D43+D44+D49+D65</f>
        <v>143356</v>
      </c>
      <c r="E5" s="52">
        <f t="shared" ref="E5:E122" si="0">D5/C5*100</f>
        <v>18.96113718149169</v>
      </c>
      <c r="F5" s="52">
        <f>F6+F11+F16+F20+F23+F26+F27+F37+F43+F44+F49+F65</f>
        <v>151665.9</v>
      </c>
      <c r="G5" s="52">
        <f>D5/F5*100</f>
        <v>94.520917358483359</v>
      </c>
    </row>
    <row r="6" spans="1:7" ht="10.199999999999999" outlineLevel="2" x14ac:dyDescent="0.2">
      <c r="A6" s="8" t="s">
        <v>5</v>
      </c>
      <c r="B6" s="10" t="s">
        <v>6</v>
      </c>
      <c r="C6" s="52">
        <f>C7+C8+C9+C10</f>
        <v>443904</v>
      </c>
      <c r="D6" s="52">
        <f>D7+D8+D9+D10</f>
        <v>77797.5</v>
      </c>
      <c r="E6" s="52">
        <f t="shared" si="0"/>
        <v>17.525748810553633</v>
      </c>
      <c r="F6" s="52">
        <f>F7+F8+F9+F10</f>
        <v>81315.399999999994</v>
      </c>
      <c r="G6" s="52">
        <f t="shared" ref="G6:G69" si="1">D6/F6*100</f>
        <v>95.673759214121816</v>
      </c>
    </row>
    <row r="7" spans="1:7" ht="60" customHeight="1" outlineLevel="3" x14ac:dyDescent="0.2">
      <c r="A7" s="11" t="s">
        <v>7</v>
      </c>
      <c r="B7" s="12" t="s">
        <v>8</v>
      </c>
      <c r="C7" s="53">
        <v>434360</v>
      </c>
      <c r="D7" s="53">
        <v>77083.7</v>
      </c>
      <c r="E7" s="53">
        <f t="shared" si="0"/>
        <v>17.746500598581822</v>
      </c>
      <c r="F7" s="53">
        <v>80524.800000000003</v>
      </c>
      <c r="G7" s="53">
        <f t="shared" si="1"/>
        <v>95.72665812271498</v>
      </c>
    </row>
    <row r="8" spans="1:7" ht="83.25" customHeight="1" outlineLevel="3" x14ac:dyDescent="0.2">
      <c r="A8" s="11" t="s">
        <v>9</v>
      </c>
      <c r="B8" s="12" t="s">
        <v>10</v>
      </c>
      <c r="C8" s="53">
        <v>3240</v>
      </c>
      <c r="D8" s="53">
        <v>279.5</v>
      </c>
      <c r="E8" s="53">
        <f t="shared" si="0"/>
        <v>8.6265432098765427</v>
      </c>
      <c r="F8" s="53">
        <v>336</v>
      </c>
      <c r="G8" s="53">
        <f t="shared" si="1"/>
        <v>83.18452380952381</v>
      </c>
    </row>
    <row r="9" spans="1:7" ht="30.6" outlineLevel="3" x14ac:dyDescent="0.2">
      <c r="A9" s="11" t="s">
        <v>11</v>
      </c>
      <c r="B9" s="13" t="s">
        <v>12</v>
      </c>
      <c r="C9" s="53">
        <v>5282</v>
      </c>
      <c r="D9" s="53">
        <v>290.2</v>
      </c>
      <c r="E9" s="53">
        <f t="shared" si="0"/>
        <v>5.4941310109806887</v>
      </c>
      <c r="F9" s="53">
        <v>323.2</v>
      </c>
      <c r="G9" s="53">
        <f t="shared" si="1"/>
        <v>89.789603960396036</v>
      </c>
    </row>
    <row r="10" spans="1:7" ht="70.5" customHeight="1" outlineLevel="3" x14ac:dyDescent="0.2">
      <c r="A10" s="11" t="s">
        <v>13</v>
      </c>
      <c r="B10" s="12" t="s">
        <v>14</v>
      </c>
      <c r="C10" s="53">
        <v>1022</v>
      </c>
      <c r="D10" s="53">
        <v>144.1</v>
      </c>
      <c r="E10" s="53">
        <f t="shared" si="0"/>
        <v>14.099804305283756</v>
      </c>
      <c r="F10" s="53">
        <v>131.4</v>
      </c>
      <c r="G10" s="53">
        <f t="shared" si="1"/>
        <v>109.66514459665144</v>
      </c>
    </row>
    <row r="11" spans="1:7" ht="20.399999999999999" outlineLevel="1" x14ac:dyDescent="0.2">
      <c r="A11" s="8" t="s">
        <v>15</v>
      </c>
      <c r="B11" s="10" t="s">
        <v>16</v>
      </c>
      <c r="C11" s="52">
        <f>C12+C13+C14+C15</f>
        <v>36900</v>
      </c>
      <c r="D11" s="52">
        <f>D12+D13+D14+D15</f>
        <v>7246.5999999999995</v>
      </c>
      <c r="E11" s="52">
        <f t="shared" si="0"/>
        <v>19.638482384823845</v>
      </c>
      <c r="F11" s="52">
        <f>F12+F13+F14+F15</f>
        <v>7316</v>
      </c>
      <c r="G11" s="52">
        <f t="shared" si="1"/>
        <v>99.051394204483316</v>
      </c>
    </row>
    <row r="12" spans="1:7" ht="51" outlineLevel="3" x14ac:dyDescent="0.2">
      <c r="A12" s="11" t="s">
        <v>17</v>
      </c>
      <c r="B12" s="13" t="s">
        <v>18</v>
      </c>
      <c r="C12" s="53">
        <v>12600</v>
      </c>
      <c r="D12" s="53">
        <v>2695</v>
      </c>
      <c r="E12" s="53">
        <f t="shared" si="0"/>
        <v>21.388888888888889</v>
      </c>
      <c r="F12" s="53">
        <v>2544.8000000000002</v>
      </c>
      <c r="G12" s="53">
        <f t="shared" si="1"/>
        <v>105.90223200251492</v>
      </c>
    </row>
    <row r="13" spans="1:7" ht="64.8" customHeight="1" outlineLevel="3" x14ac:dyDescent="0.2">
      <c r="A13" s="11" t="s">
        <v>19</v>
      </c>
      <c r="B13" s="12" t="s">
        <v>20</v>
      </c>
      <c r="C13" s="53">
        <v>125</v>
      </c>
      <c r="D13" s="53">
        <v>26.9</v>
      </c>
      <c r="E13" s="53">
        <f t="shared" si="0"/>
        <v>21.52</v>
      </c>
      <c r="F13" s="53">
        <v>44.5</v>
      </c>
      <c r="G13" s="53">
        <f t="shared" si="1"/>
        <v>60.449438202247187</v>
      </c>
    </row>
    <row r="14" spans="1:7" ht="53.4" customHeight="1" outlineLevel="3" x14ac:dyDescent="0.2">
      <c r="A14" s="11" t="s">
        <v>21</v>
      </c>
      <c r="B14" s="13" t="s">
        <v>22</v>
      </c>
      <c r="C14" s="53">
        <v>24175</v>
      </c>
      <c r="D14" s="53">
        <v>5019</v>
      </c>
      <c r="E14" s="53">
        <f t="shared" si="0"/>
        <v>20.761116856256464</v>
      </c>
      <c r="F14" s="53">
        <v>5184.3</v>
      </c>
      <c r="G14" s="53">
        <f t="shared" si="1"/>
        <v>96.811527110699615</v>
      </c>
    </row>
    <row r="15" spans="1:7" ht="55.2" customHeight="1" outlineLevel="3" x14ac:dyDescent="0.2">
      <c r="A15" s="11" t="s">
        <v>23</v>
      </c>
      <c r="B15" s="13" t="s">
        <v>24</v>
      </c>
      <c r="C15" s="53"/>
      <c r="D15" s="53">
        <v>-494.3</v>
      </c>
      <c r="E15" s="53"/>
      <c r="F15" s="53">
        <v>-457.6</v>
      </c>
      <c r="G15" s="53">
        <f t="shared" si="1"/>
        <v>108.02010489510489</v>
      </c>
    </row>
    <row r="16" spans="1:7" ht="10.199999999999999" outlineLevel="1" x14ac:dyDescent="0.2">
      <c r="A16" s="8" t="s">
        <v>25</v>
      </c>
      <c r="B16" s="10" t="s">
        <v>26</v>
      </c>
      <c r="C16" s="52">
        <f>C17+C18+C19</f>
        <v>64636</v>
      </c>
      <c r="D16" s="52">
        <f>D17+D18+D19</f>
        <v>18707.800000000003</v>
      </c>
      <c r="E16" s="52">
        <f t="shared" si="0"/>
        <v>28.943313323844301</v>
      </c>
      <c r="F16" s="52">
        <f>F17+F18+F19</f>
        <v>18496.2</v>
      </c>
      <c r="G16" s="52">
        <f t="shared" si="1"/>
        <v>101.14401877142333</v>
      </c>
    </row>
    <row r="17" spans="1:7" ht="20.399999999999999" outlineLevel="2" x14ac:dyDescent="0.2">
      <c r="A17" s="11" t="s">
        <v>27</v>
      </c>
      <c r="B17" s="13" t="s">
        <v>28</v>
      </c>
      <c r="C17" s="53">
        <v>51596</v>
      </c>
      <c r="D17" s="53">
        <v>11098</v>
      </c>
      <c r="E17" s="53">
        <f t="shared" si="0"/>
        <v>21.50941933483216</v>
      </c>
      <c r="F17" s="53">
        <v>11602.7</v>
      </c>
      <c r="G17" s="53">
        <f t="shared" si="1"/>
        <v>95.650150396028494</v>
      </c>
    </row>
    <row r="18" spans="1:7" ht="10.199999999999999" outlineLevel="2" x14ac:dyDescent="0.2">
      <c r="A18" s="11" t="s">
        <v>29</v>
      </c>
      <c r="B18" s="13" t="s">
        <v>30</v>
      </c>
      <c r="C18" s="53">
        <v>11600</v>
      </c>
      <c r="D18" s="53">
        <v>6747.4</v>
      </c>
      <c r="E18" s="53">
        <f t="shared" si="0"/>
        <v>58.16724137931034</v>
      </c>
      <c r="F18" s="53">
        <v>6294.2</v>
      </c>
      <c r="G18" s="53">
        <f t="shared" si="1"/>
        <v>107.20027962250963</v>
      </c>
    </row>
    <row r="19" spans="1:7" ht="20.399999999999999" outlineLevel="2" x14ac:dyDescent="0.2">
      <c r="A19" s="11" t="s">
        <v>31</v>
      </c>
      <c r="B19" s="13" t="s">
        <v>32</v>
      </c>
      <c r="C19" s="53">
        <v>1440</v>
      </c>
      <c r="D19" s="53">
        <v>862.4</v>
      </c>
      <c r="E19" s="53">
        <f t="shared" si="0"/>
        <v>59.888888888888893</v>
      </c>
      <c r="F19" s="53">
        <v>599.29999999999995</v>
      </c>
      <c r="G19" s="53">
        <f t="shared" si="1"/>
        <v>143.90121808776908</v>
      </c>
    </row>
    <row r="20" spans="1:7" s="19" customFormat="1" ht="10.199999999999999" outlineLevel="1" x14ac:dyDescent="0.2">
      <c r="A20" s="17" t="s">
        <v>33</v>
      </c>
      <c r="B20" s="18" t="s">
        <v>34</v>
      </c>
      <c r="C20" s="52">
        <f>C21+C22</f>
        <v>80526</v>
      </c>
      <c r="D20" s="52">
        <f>D21+D22</f>
        <v>14276.6</v>
      </c>
      <c r="E20" s="52">
        <f t="shared" si="0"/>
        <v>17.729180637309689</v>
      </c>
      <c r="F20" s="52">
        <f>F21+F22</f>
        <v>13447.6</v>
      </c>
      <c r="G20" s="52">
        <f t="shared" si="1"/>
        <v>106.1646687884827</v>
      </c>
    </row>
    <row r="21" spans="1:7" s="19" customFormat="1" ht="10.199999999999999" outlineLevel="2" x14ac:dyDescent="0.2">
      <c r="A21" s="20" t="s">
        <v>35</v>
      </c>
      <c r="B21" s="21" t="s">
        <v>36</v>
      </c>
      <c r="C21" s="53">
        <v>15400</v>
      </c>
      <c r="D21" s="53">
        <v>946.9</v>
      </c>
      <c r="E21" s="53">
        <f t="shared" si="0"/>
        <v>6.1487012987012983</v>
      </c>
      <c r="F21" s="53">
        <v>393.9</v>
      </c>
      <c r="G21" s="53">
        <f t="shared" si="1"/>
        <v>240.39096217314042</v>
      </c>
    </row>
    <row r="22" spans="1:7" s="19" customFormat="1" ht="10.199999999999999" outlineLevel="2" x14ac:dyDescent="0.2">
      <c r="A22" s="20" t="s">
        <v>37</v>
      </c>
      <c r="B22" s="21" t="s">
        <v>38</v>
      </c>
      <c r="C22" s="53">
        <v>65126</v>
      </c>
      <c r="D22" s="53">
        <v>13329.7</v>
      </c>
      <c r="E22" s="53">
        <f t="shared" si="0"/>
        <v>20.467555200687897</v>
      </c>
      <c r="F22" s="53">
        <v>13053.7</v>
      </c>
      <c r="G22" s="53">
        <f t="shared" si="1"/>
        <v>102.11434305982212</v>
      </c>
    </row>
    <row r="23" spans="1:7" s="19" customFormat="1" ht="10.199999999999999" outlineLevel="1" x14ac:dyDescent="0.2">
      <c r="A23" s="17" t="s">
        <v>39</v>
      </c>
      <c r="B23" s="18" t="s">
        <v>40</v>
      </c>
      <c r="C23" s="52">
        <f>C24+C25</f>
        <v>7050</v>
      </c>
      <c r="D23" s="52">
        <f>D24+D25</f>
        <v>1608.9</v>
      </c>
      <c r="E23" s="52">
        <f t="shared" si="0"/>
        <v>22.821276595744681</v>
      </c>
      <c r="F23" s="52">
        <f>F24+F25</f>
        <v>1510.3</v>
      </c>
      <c r="G23" s="52">
        <f t="shared" si="1"/>
        <v>106.5285042706747</v>
      </c>
    </row>
    <row r="24" spans="1:7" s="19" customFormat="1" ht="20.399999999999999" outlineLevel="2" x14ac:dyDescent="0.2">
      <c r="A24" s="20" t="s">
        <v>41</v>
      </c>
      <c r="B24" s="21" t="s">
        <v>42</v>
      </c>
      <c r="C24" s="53">
        <v>7050</v>
      </c>
      <c r="D24" s="53">
        <v>1578.9</v>
      </c>
      <c r="E24" s="53">
        <f t="shared" si="0"/>
        <v>22.395744680851067</v>
      </c>
      <c r="F24" s="53">
        <v>1486.3</v>
      </c>
      <c r="G24" s="53">
        <f t="shared" si="1"/>
        <v>106.23023615689968</v>
      </c>
    </row>
    <row r="25" spans="1:7" s="19" customFormat="1" ht="20.399999999999999" outlineLevel="2" x14ac:dyDescent="0.2">
      <c r="A25" s="20" t="s">
        <v>43</v>
      </c>
      <c r="B25" s="21" t="s">
        <v>44</v>
      </c>
      <c r="C25" s="53">
        <v>0</v>
      </c>
      <c r="D25" s="53">
        <v>30</v>
      </c>
      <c r="E25" s="53"/>
      <c r="F25" s="53">
        <v>24</v>
      </c>
      <c r="G25" s="53">
        <f t="shared" si="1"/>
        <v>125</v>
      </c>
    </row>
    <row r="26" spans="1:7" s="19" customFormat="1" ht="20.399999999999999" outlineLevel="1" x14ac:dyDescent="0.2">
      <c r="A26" s="17" t="s">
        <v>45</v>
      </c>
      <c r="B26" s="18" t="s">
        <v>46</v>
      </c>
      <c r="C26" s="52"/>
      <c r="D26" s="52">
        <v>0</v>
      </c>
      <c r="E26" s="52"/>
      <c r="F26" s="52">
        <v>0.2</v>
      </c>
      <c r="G26" s="52">
        <f t="shared" si="1"/>
        <v>0</v>
      </c>
    </row>
    <row r="27" spans="1:7" ht="20.399999999999999" outlineLevel="1" x14ac:dyDescent="0.2">
      <c r="A27" s="8" t="s">
        <v>47</v>
      </c>
      <c r="B27" s="10" t="s">
        <v>48</v>
      </c>
      <c r="C27" s="52">
        <f>C28+C29+C30+C31+C32+C33+C34+C35+C36</f>
        <v>95362.7</v>
      </c>
      <c r="D27" s="52">
        <f>D28+D29+D30+D31+D32+D33+D34+D35+D36</f>
        <v>18224.400000000001</v>
      </c>
      <c r="E27" s="52">
        <f t="shared" si="0"/>
        <v>19.110616624739023</v>
      </c>
      <c r="F27" s="52">
        <f>F28+F29+F30+F31+F32+F33+F34+F35</f>
        <v>19053.7</v>
      </c>
      <c r="G27" s="52">
        <f t="shared" si="1"/>
        <v>95.647564515028577</v>
      </c>
    </row>
    <row r="28" spans="1:7" ht="51" outlineLevel="7" x14ac:dyDescent="0.2">
      <c r="A28" s="14" t="s">
        <v>49</v>
      </c>
      <c r="B28" s="12" t="s">
        <v>50</v>
      </c>
      <c r="C28" s="53">
        <v>82131.7</v>
      </c>
      <c r="D28" s="53">
        <v>15819.6</v>
      </c>
      <c r="E28" s="53">
        <f t="shared" si="0"/>
        <v>19.261259659790316</v>
      </c>
      <c r="F28" s="53">
        <v>16083.2</v>
      </c>
      <c r="G28" s="53">
        <f t="shared" si="1"/>
        <v>98.361022682053317</v>
      </c>
    </row>
    <row r="29" spans="1:7" ht="51" outlineLevel="7" x14ac:dyDescent="0.2">
      <c r="A29" s="14" t="s">
        <v>51</v>
      </c>
      <c r="B29" s="13" t="s">
        <v>52</v>
      </c>
      <c r="C29" s="53">
        <v>1051</v>
      </c>
      <c r="D29" s="53">
        <v>70</v>
      </c>
      <c r="E29" s="53">
        <f t="shared" si="0"/>
        <v>6.6603235014272126</v>
      </c>
      <c r="F29" s="53">
        <v>217.6</v>
      </c>
      <c r="G29" s="53">
        <f t="shared" si="1"/>
        <v>32.169117647058826</v>
      </c>
    </row>
    <row r="30" spans="1:7" ht="51" outlineLevel="7" x14ac:dyDescent="0.2">
      <c r="A30" s="14" t="s">
        <v>53</v>
      </c>
      <c r="B30" s="13" t="s">
        <v>54</v>
      </c>
      <c r="C30" s="53">
        <v>1000</v>
      </c>
      <c r="D30" s="53">
        <v>278.60000000000002</v>
      </c>
      <c r="E30" s="53">
        <f t="shared" si="0"/>
        <v>27.860000000000003</v>
      </c>
      <c r="F30" s="53">
        <v>185.1</v>
      </c>
      <c r="G30" s="53">
        <f t="shared" si="1"/>
        <v>150.51323608860076</v>
      </c>
    </row>
    <row r="31" spans="1:7" ht="28.2" customHeight="1" outlineLevel="7" x14ac:dyDescent="0.2">
      <c r="A31" s="14" t="s">
        <v>55</v>
      </c>
      <c r="B31" s="13" t="s">
        <v>56</v>
      </c>
      <c r="C31" s="53">
        <v>7300</v>
      </c>
      <c r="D31" s="53">
        <v>1208.5</v>
      </c>
      <c r="E31" s="53">
        <f t="shared" si="0"/>
        <v>16.554794520547944</v>
      </c>
      <c r="F31" s="53">
        <v>1868.5</v>
      </c>
      <c r="G31" s="53">
        <f t="shared" si="1"/>
        <v>64.677548835964686</v>
      </c>
    </row>
    <row r="32" spans="1:7" ht="36" customHeight="1" outlineLevel="7" x14ac:dyDescent="0.2">
      <c r="A32" s="14" t="s">
        <v>57</v>
      </c>
      <c r="B32" s="13" t="s">
        <v>58</v>
      </c>
      <c r="C32" s="54">
        <v>1880</v>
      </c>
      <c r="D32" s="54">
        <v>0</v>
      </c>
      <c r="E32" s="54">
        <f t="shared" si="0"/>
        <v>0</v>
      </c>
      <c r="F32" s="53">
        <v>0</v>
      </c>
      <c r="G32" s="53"/>
    </row>
    <row r="33" spans="1:7" ht="71.400000000000006" outlineLevel="7" x14ac:dyDescent="0.2">
      <c r="A33" s="14" t="s">
        <v>59</v>
      </c>
      <c r="B33" s="12" t="s">
        <v>293</v>
      </c>
      <c r="C33" s="53">
        <v>0</v>
      </c>
      <c r="D33" s="53">
        <v>101.2</v>
      </c>
      <c r="E33" s="53"/>
      <c r="F33" s="53">
        <v>37.700000000000003</v>
      </c>
      <c r="G33" s="53">
        <f t="shared" si="1"/>
        <v>268.43501326259945</v>
      </c>
    </row>
    <row r="34" spans="1:7" ht="61.2" customHeight="1" outlineLevel="7" x14ac:dyDescent="0.2">
      <c r="A34" s="14" t="s">
        <v>274</v>
      </c>
      <c r="B34" s="15" t="s">
        <v>275</v>
      </c>
      <c r="C34" s="53">
        <v>2000</v>
      </c>
      <c r="D34" s="53">
        <v>570.70000000000005</v>
      </c>
      <c r="E34" s="53">
        <f t="shared" si="0"/>
        <v>28.535000000000004</v>
      </c>
      <c r="F34" s="53">
        <v>599.29999999999995</v>
      </c>
      <c r="G34" s="53">
        <f t="shared" si="1"/>
        <v>95.227765726681142</v>
      </c>
    </row>
    <row r="35" spans="1:7" ht="60" customHeight="1" outlineLevel="7" x14ac:dyDescent="0.2">
      <c r="A35" s="14" t="s">
        <v>295</v>
      </c>
      <c r="B35" s="15" t="s">
        <v>296</v>
      </c>
      <c r="C35" s="53"/>
      <c r="D35" s="53">
        <v>159.6</v>
      </c>
      <c r="E35" s="53"/>
      <c r="F35" s="53">
        <v>62.3</v>
      </c>
      <c r="G35" s="53">
        <f t="shared" si="1"/>
        <v>256.17977528089887</v>
      </c>
    </row>
    <row r="36" spans="1:7" ht="45.6" customHeight="1" outlineLevel="7" x14ac:dyDescent="0.2">
      <c r="A36" s="14" t="s">
        <v>295</v>
      </c>
      <c r="B36" s="15" t="s">
        <v>382</v>
      </c>
      <c r="C36" s="53">
        <v>0</v>
      </c>
      <c r="D36" s="53">
        <v>16.2</v>
      </c>
      <c r="E36" s="53"/>
      <c r="F36" s="53">
        <v>62.3</v>
      </c>
      <c r="G36" s="53">
        <f t="shared" si="1"/>
        <v>26.003210272873194</v>
      </c>
    </row>
    <row r="37" spans="1:7" ht="10.199999999999999" outlineLevel="1" x14ac:dyDescent="0.2">
      <c r="A37" s="8" t="s">
        <v>60</v>
      </c>
      <c r="B37" s="10" t="s">
        <v>61</v>
      </c>
      <c r="C37" s="52">
        <f>C38+C39+C40+C41</f>
        <v>5300</v>
      </c>
      <c r="D37" s="52">
        <f>D38+D39+D40+D41</f>
        <v>712.4</v>
      </c>
      <c r="E37" s="52">
        <f t="shared" si="0"/>
        <v>13.441509433962265</v>
      </c>
      <c r="F37" s="52">
        <f>F38+F39+F40+F41+F42</f>
        <v>1232.9000000000001</v>
      </c>
      <c r="G37" s="52">
        <f t="shared" si="1"/>
        <v>57.782464109011265</v>
      </c>
    </row>
    <row r="38" spans="1:7" ht="20.399999999999999" outlineLevel="3" x14ac:dyDescent="0.2">
      <c r="A38" s="11" t="s">
        <v>62</v>
      </c>
      <c r="B38" s="13" t="s">
        <v>63</v>
      </c>
      <c r="C38" s="53">
        <v>1300</v>
      </c>
      <c r="D38" s="53">
        <v>28.6</v>
      </c>
      <c r="E38" s="53">
        <f t="shared" si="0"/>
        <v>2.2000000000000002</v>
      </c>
      <c r="F38" s="53">
        <v>275.8</v>
      </c>
      <c r="G38" s="53">
        <f t="shared" si="1"/>
        <v>10.369833212472807</v>
      </c>
    </row>
    <row r="39" spans="1:7" ht="20.399999999999999" outlineLevel="3" x14ac:dyDescent="0.2">
      <c r="A39" s="11" t="s">
        <v>64</v>
      </c>
      <c r="B39" s="13" t="s">
        <v>65</v>
      </c>
      <c r="C39" s="53">
        <v>60</v>
      </c>
      <c r="D39" s="53">
        <v>3.1</v>
      </c>
      <c r="E39" s="53">
        <f t="shared" si="0"/>
        <v>5.166666666666667</v>
      </c>
      <c r="F39" s="53">
        <v>36.1</v>
      </c>
      <c r="G39" s="53">
        <f t="shared" si="1"/>
        <v>8.5872576177285325</v>
      </c>
    </row>
    <row r="40" spans="1:7" ht="17.25" customHeight="1" outlineLevel="3" x14ac:dyDescent="0.2">
      <c r="A40" s="11" t="s">
        <v>66</v>
      </c>
      <c r="B40" s="13" t="s">
        <v>67</v>
      </c>
      <c r="C40" s="53">
        <v>1340</v>
      </c>
      <c r="D40" s="53">
        <v>88.2</v>
      </c>
      <c r="E40" s="53">
        <f t="shared" si="0"/>
        <v>6.5820895522388065</v>
      </c>
      <c r="F40" s="53">
        <v>178.4</v>
      </c>
      <c r="G40" s="53">
        <f t="shared" si="1"/>
        <v>49.439461883408072</v>
      </c>
    </row>
    <row r="41" spans="1:7" ht="15" customHeight="1" outlineLevel="3" x14ac:dyDescent="0.2">
      <c r="A41" s="11" t="s">
        <v>68</v>
      </c>
      <c r="B41" s="13" t="s">
        <v>69</v>
      </c>
      <c r="C41" s="53">
        <v>2600</v>
      </c>
      <c r="D41" s="53">
        <v>592.5</v>
      </c>
      <c r="E41" s="53">
        <f t="shared" si="0"/>
        <v>22.788461538461537</v>
      </c>
      <c r="F41" s="53">
        <v>742.6</v>
      </c>
      <c r="G41" s="53">
        <f t="shared" si="1"/>
        <v>79.787234042553195</v>
      </c>
    </row>
    <row r="42" spans="1:7" ht="20.399999999999999" hidden="1" outlineLevel="3" x14ac:dyDescent="0.2">
      <c r="A42" s="11" t="s">
        <v>256</v>
      </c>
      <c r="B42" s="13" t="s">
        <v>257</v>
      </c>
      <c r="C42" s="48">
        <v>0</v>
      </c>
      <c r="D42" s="48">
        <v>0</v>
      </c>
      <c r="E42" s="48" t="e">
        <f t="shared" si="0"/>
        <v>#DIV/0!</v>
      </c>
      <c r="F42" s="53">
        <v>0</v>
      </c>
      <c r="G42" s="53" t="e">
        <f t="shared" si="1"/>
        <v>#DIV/0!</v>
      </c>
    </row>
    <row r="43" spans="1:7" s="19" customFormat="1" ht="23.25" customHeight="1" outlineLevel="1" x14ac:dyDescent="0.2">
      <c r="A43" s="17" t="s">
        <v>70</v>
      </c>
      <c r="B43" s="18" t="s">
        <v>71</v>
      </c>
      <c r="C43" s="52">
        <v>8813</v>
      </c>
      <c r="D43" s="52">
        <v>2253.8000000000002</v>
      </c>
      <c r="E43" s="52">
        <f t="shared" si="0"/>
        <v>25.573584477476459</v>
      </c>
      <c r="F43" s="52">
        <v>7015.3</v>
      </c>
      <c r="G43" s="52">
        <f t="shared" si="1"/>
        <v>32.126922583496075</v>
      </c>
    </row>
    <row r="44" spans="1:7" ht="10.199999999999999" outlineLevel="1" x14ac:dyDescent="0.2">
      <c r="A44" s="8" t="s">
        <v>72</v>
      </c>
      <c r="B44" s="10" t="s">
        <v>73</v>
      </c>
      <c r="C44" s="52">
        <f>C45+C47+C48</f>
        <v>7460</v>
      </c>
      <c r="D44" s="52">
        <f>D45+D46+D47+D48</f>
        <v>1799.9999999999998</v>
      </c>
      <c r="E44" s="52">
        <f t="shared" si="0"/>
        <v>24.128686327077745</v>
      </c>
      <c r="F44" s="52">
        <f>F45+F47</f>
        <v>2978.1000000000004</v>
      </c>
      <c r="G44" s="52">
        <f t="shared" si="1"/>
        <v>60.441220912662416</v>
      </c>
    </row>
    <row r="45" spans="1:7" ht="64.2" customHeight="1" outlineLevel="7" x14ac:dyDescent="0.2">
      <c r="A45" s="14" t="s">
        <v>74</v>
      </c>
      <c r="B45" s="12" t="s">
        <v>75</v>
      </c>
      <c r="C45" s="53">
        <v>3430</v>
      </c>
      <c r="D45" s="53">
        <v>657.9</v>
      </c>
      <c r="E45" s="53">
        <f t="shared" si="0"/>
        <v>19.18075801749271</v>
      </c>
      <c r="F45" s="53">
        <v>1638.9</v>
      </c>
      <c r="G45" s="53">
        <f t="shared" si="1"/>
        <v>40.142778693025804</v>
      </c>
    </row>
    <row r="46" spans="1:7" ht="56.4" customHeight="1" outlineLevel="7" x14ac:dyDescent="0.2">
      <c r="A46" s="14" t="s">
        <v>368</v>
      </c>
      <c r="B46" s="12" t="s">
        <v>369</v>
      </c>
      <c r="C46" s="53">
        <v>0</v>
      </c>
      <c r="D46" s="53">
        <v>20.8</v>
      </c>
      <c r="E46" s="53"/>
      <c r="F46" s="53"/>
      <c r="G46" s="53"/>
    </row>
    <row r="47" spans="1:7" ht="34.799999999999997" customHeight="1" outlineLevel="7" x14ac:dyDescent="0.2">
      <c r="A47" s="14" t="s">
        <v>76</v>
      </c>
      <c r="B47" s="13" t="s">
        <v>77</v>
      </c>
      <c r="C47" s="53">
        <v>4030</v>
      </c>
      <c r="D47" s="53">
        <v>1116</v>
      </c>
      <c r="E47" s="53">
        <f t="shared" si="0"/>
        <v>27.692307692307693</v>
      </c>
      <c r="F47" s="53">
        <v>1339.2</v>
      </c>
      <c r="G47" s="53">
        <f t="shared" si="1"/>
        <v>83.333333333333329</v>
      </c>
    </row>
    <row r="48" spans="1:7" ht="55.8" customHeight="1" outlineLevel="7" x14ac:dyDescent="0.2">
      <c r="A48" s="24" t="s">
        <v>366</v>
      </c>
      <c r="B48" s="13" t="s">
        <v>367</v>
      </c>
      <c r="C48" s="53"/>
      <c r="D48" s="53">
        <v>5.3</v>
      </c>
      <c r="E48" s="53"/>
      <c r="F48" s="53"/>
      <c r="G48" s="53"/>
    </row>
    <row r="49" spans="1:7" ht="10.199999999999999" outlineLevel="1" x14ac:dyDescent="0.2">
      <c r="A49" s="8" t="s">
        <v>78</v>
      </c>
      <c r="B49" s="10" t="s">
        <v>79</v>
      </c>
      <c r="C49" s="52">
        <f>C50+C51+C52+C53+C54+C55+C56+C57+C58+C60+C61+C62+C63+C64+C59</f>
        <v>6100</v>
      </c>
      <c r="D49" s="52">
        <f>D50+D51+D52+D53+D54+D55+D56+D57+D58+D60+D61+D62+D63+D64+D59</f>
        <v>629.20000000000005</v>
      </c>
      <c r="E49" s="52">
        <f t="shared" si="0"/>
        <v>10.314754098360657</v>
      </c>
      <c r="F49" s="52">
        <f>F50+F51+F52+F53+F54+F55+F56+F57+F58+F60+F61+F62+F63+F64</f>
        <v>1040.2</v>
      </c>
      <c r="G49" s="52">
        <f t="shared" si="1"/>
        <v>60.488367621611225</v>
      </c>
    </row>
    <row r="50" spans="1:7" ht="20.399999999999999" outlineLevel="2" x14ac:dyDescent="0.2">
      <c r="A50" s="11" t="s">
        <v>80</v>
      </c>
      <c r="B50" s="13" t="s">
        <v>81</v>
      </c>
      <c r="C50" s="53">
        <v>47</v>
      </c>
      <c r="D50" s="53">
        <v>12.9</v>
      </c>
      <c r="E50" s="53">
        <f t="shared" si="0"/>
        <v>27.446808510638299</v>
      </c>
      <c r="F50" s="53">
        <v>14.2</v>
      </c>
      <c r="G50" s="53">
        <f t="shared" si="1"/>
        <v>90.84507042253523</v>
      </c>
    </row>
    <row r="51" spans="1:7" ht="45" customHeight="1" outlineLevel="2" x14ac:dyDescent="0.2">
      <c r="A51" s="11" t="s">
        <v>82</v>
      </c>
      <c r="B51" s="13" t="s">
        <v>83</v>
      </c>
      <c r="C51" s="53">
        <v>34</v>
      </c>
      <c r="D51" s="53">
        <v>0</v>
      </c>
      <c r="E51" s="53">
        <f t="shared" si="0"/>
        <v>0</v>
      </c>
      <c r="F51" s="53">
        <v>4</v>
      </c>
      <c r="G51" s="53">
        <f t="shared" si="1"/>
        <v>0</v>
      </c>
    </row>
    <row r="52" spans="1:7" ht="40.799999999999997" hidden="1" outlineLevel="2" x14ac:dyDescent="0.2">
      <c r="A52" s="11" t="s">
        <v>84</v>
      </c>
      <c r="B52" s="13" t="s">
        <v>85</v>
      </c>
      <c r="C52" s="53">
        <v>0</v>
      </c>
      <c r="D52" s="53">
        <v>0</v>
      </c>
      <c r="E52" s="53" t="e">
        <f t="shared" si="0"/>
        <v>#DIV/0!</v>
      </c>
      <c r="F52" s="53">
        <v>0</v>
      </c>
      <c r="G52" s="53" t="e">
        <f t="shared" si="1"/>
        <v>#DIV/0!</v>
      </c>
    </row>
    <row r="53" spans="1:7" ht="25.8" customHeight="1" outlineLevel="2" x14ac:dyDescent="0.2">
      <c r="A53" s="11" t="s">
        <v>86</v>
      </c>
      <c r="B53" s="13" t="s">
        <v>87</v>
      </c>
      <c r="C53" s="53"/>
      <c r="D53" s="53">
        <v>19.7</v>
      </c>
      <c r="E53" s="53"/>
      <c r="F53" s="53"/>
      <c r="G53" s="53"/>
    </row>
    <row r="54" spans="1:7" ht="20.399999999999999" hidden="1" outlineLevel="2" x14ac:dyDescent="0.2">
      <c r="A54" s="11" t="s">
        <v>86</v>
      </c>
      <c r="B54" s="13" t="s">
        <v>87</v>
      </c>
      <c r="C54" s="53">
        <v>0</v>
      </c>
      <c r="D54" s="53">
        <v>0</v>
      </c>
      <c r="E54" s="53" t="e">
        <f t="shared" si="0"/>
        <v>#DIV/0!</v>
      </c>
      <c r="F54" s="53">
        <v>0</v>
      </c>
      <c r="G54" s="53" t="e">
        <f t="shared" si="1"/>
        <v>#DIV/0!</v>
      </c>
    </row>
    <row r="55" spans="1:7" ht="69.75" customHeight="1" outlineLevel="2" x14ac:dyDescent="0.2">
      <c r="A55" s="11" t="s">
        <v>88</v>
      </c>
      <c r="B55" s="12" t="s">
        <v>89</v>
      </c>
      <c r="C55" s="53">
        <v>440</v>
      </c>
      <c r="D55" s="53">
        <v>129</v>
      </c>
      <c r="E55" s="53">
        <f t="shared" si="0"/>
        <v>29.318181818181817</v>
      </c>
      <c r="F55" s="53">
        <v>71</v>
      </c>
      <c r="G55" s="53">
        <f t="shared" si="1"/>
        <v>181.69014084507043</v>
      </c>
    </row>
    <row r="56" spans="1:7" ht="45" customHeight="1" outlineLevel="2" x14ac:dyDescent="0.2">
      <c r="A56" s="11" t="s">
        <v>90</v>
      </c>
      <c r="B56" s="13" t="s">
        <v>91</v>
      </c>
      <c r="C56" s="53">
        <v>1316</v>
      </c>
      <c r="D56" s="53">
        <v>132</v>
      </c>
      <c r="E56" s="53">
        <f t="shared" si="0"/>
        <v>10.030395136778116</v>
      </c>
      <c r="F56" s="53">
        <v>270</v>
      </c>
      <c r="G56" s="53">
        <f t="shared" si="1"/>
        <v>48.888888888888886</v>
      </c>
    </row>
    <row r="57" spans="1:7" ht="24" customHeight="1" outlineLevel="2" x14ac:dyDescent="0.2">
      <c r="A57" s="11" t="s">
        <v>92</v>
      </c>
      <c r="B57" s="13" t="s">
        <v>93</v>
      </c>
      <c r="C57" s="53">
        <v>100</v>
      </c>
      <c r="D57" s="53">
        <v>16</v>
      </c>
      <c r="E57" s="53">
        <f t="shared" si="0"/>
        <v>16</v>
      </c>
      <c r="F57" s="53"/>
      <c r="G57" s="53"/>
    </row>
    <row r="58" spans="1:7" ht="48.75" customHeight="1" outlineLevel="2" x14ac:dyDescent="0.2">
      <c r="A58" s="11" t="s">
        <v>221</v>
      </c>
      <c r="B58" s="13" t="s">
        <v>222</v>
      </c>
      <c r="C58" s="53">
        <v>6</v>
      </c>
      <c r="D58" s="53">
        <v>0</v>
      </c>
      <c r="E58" s="53">
        <f t="shared" si="0"/>
        <v>0</v>
      </c>
      <c r="F58" s="54"/>
      <c r="G58" s="54"/>
    </row>
    <row r="59" spans="1:7" ht="24" customHeight="1" outlineLevel="2" x14ac:dyDescent="0.2">
      <c r="A59" s="11" t="s">
        <v>328</v>
      </c>
      <c r="B59" s="13" t="s">
        <v>329</v>
      </c>
      <c r="C59" s="53">
        <v>12</v>
      </c>
      <c r="D59" s="53">
        <v>1.2</v>
      </c>
      <c r="E59" s="53">
        <f t="shared" si="0"/>
        <v>10</v>
      </c>
      <c r="F59" s="53"/>
      <c r="G59" s="53"/>
    </row>
    <row r="60" spans="1:7" ht="24.75" customHeight="1" outlineLevel="2" x14ac:dyDescent="0.2">
      <c r="A60" s="11" t="s">
        <v>94</v>
      </c>
      <c r="B60" s="13" t="s">
        <v>95</v>
      </c>
      <c r="C60" s="53">
        <v>4</v>
      </c>
      <c r="D60" s="53">
        <v>0</v>
      </c>
      <c r="E60" s="53">
        <f t="shared" si="0"/>
        <v>0</v>
      </c>
      <c r="F60" s="53">
        <v>3</v>
      </c>
      <c r="G60" s="53">
        <f t="shared" si="1"/>
        <v>0</v>
      </c>
    </row>
    <row r="61" spans="1:7" ht="45" customHeight="1" outlineLevel="2" x14ac:dyDescent="0.2">
      <c r="A61" s="11" t="s">
        <v>96</v>
      </c>
      <c r="B61" s="13" t="s">
        <v>97</v>
      </c>
      <c r="C61" s="53">
        <v>125</v>
      </c>
      <c r="D61" s="53">
        <v>11.6</v>
      </c>
      <c r="E61" s="53">
        <f t="shared" si="0"/>
        <v>9.2799999999999994</v>
      </c>
      <c r="F61" s="53">
        <v>2.5</v>
      </c>
      <c r="G61" s="53">
        <f t="shared" si="1"/>
        <v>463.99999999999994</v>
      </c>
    </row>
    <row r="62" spans="1:7" ht="23.4" customHeight="1" outlineLevel="2" x14ac:dyDescent="0.2">
      <c r="A62" s="11" t="s">
        <v>98</v>
      </c>
      <c r="B62" s="13" t="s">
        <v>99</v>
      </c>
      <c r="C62" s="53">
        <v>240</v>
      </c>
      <c r="D62" s="53">
        <v>-177</v>
      </c>
      <c r="E62" s="53">
        <f t="shared" si="0"/>
        <v>-73.75</v>
      </c>
      <c r="F62" s="53"/>
      <c r="G62" s="53"/>
    </row>
    <row r="63" spans="1:7" ht="33.6" customHeight="1" outlineLevel="2" x14ac:dyDescent="0.2">
      <c r="A63" s="11" t="s">
        <v>100</v>
      </c>
      <c r="B63" s="13" t="s">
        <v>101</v>
      </c>
      <c r="C63" s="53">
        <v>880</v>
      </c>
      <c r="D63" s="53">
        <v>186</v>
      </c>
      <c r="E63" s="53">
        <f t="shared" si="0"/>
        <v>21.136363636363637</v>
      </c>
      <c r="F63" s="53">
        <v>270.2</v>
      </c>
      <c r="G63" s="53">
        <f t="shared" si="1"/>
        <v>68.837897853441902</v>
      </c>
    </row>
    <row r="64" spans="1:7" ht="24.6" customHeight="1" outlineLevel="2" x14ac:dyDescent="0.2">
      <c r="A64" s="11" t="s">
        <v>102</v>
      </c>
      <c r="B64" s="13" t="s">
        <v>103</v>
      </c>
      <c r="C64" s="53">
        <v>2896</v>
      </c>
      <c r="D64" s="53">
        <v>297.8</v>
      </c>
      <c r="E64" s="53">
        <f t="shared" si="0"/>
        <v>10.283149171270718</v>
      </c>
      <c r="F64" s="53">
        <v>405.3</v>
      </c>
      <c r="G64" s="53">
        <f t="shared" si="1"/>
        <v>73.476437207007166</v>
      </c>
    </row>
    <row r="65" spans="1:7" s="19" customFormat="1" ht="10.199999999999999" outlineLevel="1" x14ac:dyDescent="0.2">
      <c r="A65" s="17" t="s">
        <v>104</v>
      </c>
      <c r="B65" s="18" t="s">
        <v>105</v>
      </c>
      <c r="C65" s="52"/>
      <c r="D65" s="52">
        <f>D66+D67</f>
        <v>98.8</v>
      </c>
      <c r="E65" s="52"/>
      <c r="F65" s="52">
        <f>F66+F67</f>
        <v>-1740</v>
      </c>
      <c r="G65" s="52">
        <f t="shared" si="1"/>
        <v>-5.6781609195402298</v>
      </c>
    </row>
    <row r="66" spans="1:7" s="19" customFormat="1" ht="20.399999999999999" outlineLevel="7" x14ac:dyDescent="0.2">
      <c r="A66" s="29" t="s">
        <v>106</v>
      </c>
      <c r="B66" s="21" t="s">
        <v>107</v>
      </c>
      <c r="C66" s="53"/>
      <c r="D66" s="53">
        <v>0.8</v>
      </c>
      <c r="E66" s="53"/>
      <c r="F66" s="53">
        <v>-1764.5</v>
      </c>
      <c r="G66" s="53">
        <f t="shared" si="1"/>
        <v>-4.5338622839331259E-2</v>
      </c>
    </row>
    <row r="67" spans="1:7" s="19" customFormat="1" ht="10.199999999999999" outlineLevel="7" x14ac:dyDescent="0.2">
      <c r="A67" s="29" t="s">
        <v>225</v>
      </c>
      <c r="B67" s="21" t="s">
        <v>105</v>
      </c>
      <c r="C67" s="53"/>
      <c r="D67" s="53">
        <v>98</v>
      </c>
      <c r="E67" s="53"/>
      <c r="F67" s="53">
        <v>24.5</v>
      </c>
      <c r="G67" s="53">
        <f t="shared" si="1"/>
        <v>400</v>
      </c>
    </row>
    <row r="68" spans="1:7" s="19" customFormat="1" ht="10.199999999999999" x14ac:dyDescent="0.2">
      <c r="A68" s="17" t="s">
        <v>108</v>
      </c>
      <c r="B68" s="18" t="s">
        <v>109</v>
      </c>
      <c r="C68" s="52">
        <f>C69+C160+C163+C164</f>
        <v>436756.80000000005</v>
      </c>
      <c r="D68" s="52">
        <f>D69+D160+D163+D164+D162</f>
        <v>178922.9</v>
      </c>
      <c r="E68" s="52">
        <f t="shared" si="0"/>
        <v>40.966253988489697</v>
      </c>
      <c r="F68" s="52">
        <f>F69+F163++F164+F161+F160+F162</f>
        <v>167445.90000000002</v>
      </c>
      <c r="G68" s="52">
        <f t="shared" si="1"/>
        <v>106.85415408797705</v>
      </c>
    </row>
    <row r="69" spans="1:7" s="19" customFormat="1" ht="20.399999999999999" outlineLevel="1" x14ac:dyDescent="0.2">
      <c r="A69" s="17" t="s">
        <v>110</v>
      </c>
      <c r="B69" s="18" t="s">
        <v>111</v>
      </c>
      <c r="C69" s="52">
        <f>C70+C80+C119+C144</f>
        <v>436756.80000000005</v>
      </c>
      <c r="D69" s="52">
        <f>D70+D80+D119+D144</f>
        <v>180855.99999999997</v>
      </c>
      <c r="E69" s="52">
        <f t="shared" si="0"/>
        <v>41.408857286251745</v>
      </c>
      <c r="F69" s="52">
        <f>F70+F80+F119+F144</f>
        <v>169341.60000000003</v>
      </c>
      <c r="G69" s="52">
        <f t="shared" si="1"/>
        <v>106.79951057507424</v>
      </c>
    </row>
    <row r="70" spans="1:7" s="19" customFormat="1" ht="20.399999999999999" outlineLevel="1" x14ac:dyDescent="0.2">
      <c r="A70" s="51" t="s">
        <v>247</v>
      </c>
      <c r="B70" s="18" t="s">
        <v>248</v>
      </c>
      <c r="C70" s="52">
        <f>C71+C72+C73+C79</f>
        <v>1170</v>
      </c>
      <c r="D70" s="52">
        <f>D71+D72+D73+D79</f>
        <v>0</v>
      </c>
      <c r="E70" s="52"/>
      <c r="F70" s="52">
        <f>F72+F73+F79+F78</f>
        <v>0</v>
      </c>
      <c r="G70" s="52"/>
    </row>
    <row r="71" spans="1:7" s="19" customFormat="1" ht="46.8" customHeight="1" outlineLevel="1" x14ac:dyDescent="0.2">
      <c r="A71" s="64" t="s">
        <v>386</v>
      </c>
      <c r="B71" s="21" t="s">
        <v>385</v>
      </c>
      <c r="C71" s="53">
        <v>1170</v>
      </c>
      <c r="D71" s="53">
        <v>0</v>
      </c>
      <c r="E71" s="53"/>
      <c r="F71" s="53"/>
      <c r="G71" s="53"/>
    </row>
    <row r="72" spans="1:7" ht="40.799999999999997" hidden="1" outlineLevel="1" x14ac:dyDescent="0.2">
      <c r="A72" s="16" t="s">
        <v>330</v>
      </c>
      <c r="B72" s="13" t="s">
        <v>332</v>
      </c>
      <c r="C72" s="48"/>
      <c r="D72" s="48"/>
      <c r="E72" s="48" t="e">
        <f t="shared" si="0"/>
        <v>#DIV/0!</v>
      </c>
      <c r="F72" s="53"/>
      <c r="G72" s="53" t="e">
        <f t="shared" ref="G70:G133" si="2">D72/F72*100</f>
        <v>#DIV/0!</v>
      </c>
    </row>
    <row r="73" spans="1:7" ht="45" hidden="1" customHeight="1" outlineLevel="1" x14ac:dyDescent="0.2">
      <c r="A73" s="16" t="s">
        <v>312</v>
      </c>
      <c r="B73" s="13" t="s">
        <v>307</v>
      </c>
      <c r="C73" s="48"/>
      <c r="D73" s="48"/>
      <c r="E73" s="48" t="e">
        <f t="shared" si="0"/>
        <v>#DIV/0!</v>
      </c>
      <c r="F73" s="53"/>
      <c r="G73" s="53" t="e">
        <f t="shared" si="2"/>
        <v>#DIV/0!</v>
      </c>
    </row>
    <row r="74" spans="1:7" ht="30.6" hidden="1" outlineLevel="1" x14ac:dyDescent="0.2">
      <c r="A74" s="16" t="s">
        <v>249</v>
      </c>
      <c r="B74" s="13" t="s">
        <v>250</v>
      </c>
      <c r="C74" s="48"/>
      <c r="D74" s="48"/>
      <c r="E74" s="48" t="e">
        <f t="shared" si="0"/>
        <v>#DIV/0!</v>
      </c>
      <c r="F74" s="53"/>
      <c r="G74" s="53" t="e">
        <f t="shared" si="2"/>
        <v>#DIV/0!</v>
      </c>
    </row>
    <row r="75" spans="1:7" ht="40.799999999999997" hidden="1" outlineLevel="1" x14ac:dyDescent="0.2">
      <c r="A75" s="11" t="s">
        <v>258</v>
      </c>
      <c r="B75" s="13" t="s">
        <v>261</v>
      </c>
      <c r="C75" s="48"/>
      <c r="D75" s="48"/>
      <c r="E75" s="48" t="e">
        <f t="shared" si="0"/>
        <v>#DIV/0!</v>
      </c>
      <c r="F75" s="53"/>
      <c r="G75" s="53" t="e">
        <f t="shared" si="2"/>
        <v>#DIV/0!</v>
      </c>
    </row>
    <row r="76" spans="1:7" ht="40.799999999999997" hidden="1" outlineLevel="1" x14ac:dyDescent="0.2">
      <c r="A76" s="11" t="s">
        <v>259</v>
      </c>
      <c r="B76" s="13" t="s">
        <v>262</v>
      </c>
      <c r="C76" s="48"/>
      <c r="D76" s="48"/>
      <c r="E76" s="48" t="e">
        <f t="shared" si="0"/>
        <v>#DIV/0!</v>
      </c>
      <c r="F76" s="53"/>
      <c r="G76" s="53" t="e">
        <f t="shared" si="2"/>
        <v>#DIV/0!</v>
      </c>
    </row>
    <row r="77" spans="1:7" ht="40.799999999999997" hidden="1" outlineLevel="1" x14ac:dyDescent="0.2">
      <c r="A77" s="11" t="s">
        <v>260</v>
      </c>
      <c r="B77" s="13" t="s">
        <v>263</v>
      </c>
      <c r="C77" s="48"/>
      <c r="D77" s="48"/>
      <c r="E77" s="48" t="e">
        <f t="shared" si="0"/>
        <v>#DIV/0!</v>
      </c>
      <c r="F77" s="53"/>
      <c r="G77" s="53" t="e">
        <f t="shared" si="2"/>
        <v>#DIV/0!</v>
      </c>
    </row>
    <row r="78" spans="1:7" ht="30.6" hidden="1" outlineLevel="1" x14ac:dyDescent="0.2">
      <c r="A78" s="11" t="s">
        <v>360</v>
      </c>
      <c r="B78" s="13" t="s">
        <v>361</v>
      </c>
      <c r="C78" s="48"/>
      <c r="D78" s="48"/>
      <c r="E78" s="48" t="e">
        <f t="shared" si="0"/>
        <v>#DIV/0!</v>
      </c>
      <c r="F78" s="53"/>
      <c r="G78" s="53" t="e">
        <f t="shared" si="2"/>
        <v>#DIV/0!</v>
      </c>
    </row>
    <row r="79" spans="1:7" ht="30.6" hidden="1" outlineLevel="1" x14ac:dyDescent="0.2">
      <c r="A79" s="11" t="s">
        <v>331</v>
      </c>
      <c r="B79" s="13" t="s">
        <v>333</v>
      </c>
      <c r="C79" s="48"/>
      <c r="D79" s="48"/>
      <c r="E79" s="48" t="e">
        <f t="shared" si="0"/>
        <v>#DIV/0!</v>
      </c>
      <c r="F79" s="53"/>
      <c r="G79" s="53" t="e">
        <f t="shared" si="2"/>
        <v>#DIV/0!</v>
      </c>
    </row>
    <row r="80" spans="1:7" s="19" customFormat="1" ht="20.399999999999999" outlineLevel="2" x14ac:dyDescent="0.2">
      <c r="A80" s="17" t="s">
        <v>112</v>
      </c>
      <c r="B80" s="18" t="s">
        <v>264</v>
      </c>
      <c r="C80" s="52">
        <f>SUM(C81:C117)</f>
        <v>8500.4</v>
      </c>
      <c r="D80" s="52">
        <f>SUM(D81:D117)</f>
        <v>2000</v>
      </c>
      <c r="E80" s="52">
        <f t="shared" si="0"/>
        <v>23.528304550374102</v>
      </c>
      <c r="F80" s="52">
        <f>SUM(F81:F118)</f>
        <v>2423.5</v>
      </c>
      <c r="G80" s="52">
        <f t="shared" si="2"/>
        <v>82.525273364968015</v>
      </c>
    </row>
    <row r="81" spans="1:7" s="19" customFormat="1" ht="27" hidden="1" customHeight="1" outlineLevel="2" x14ac:dyDescent="0.2">
      <c r="A81" s="20" t="s">
        <v>313</v>
      </c>
      <c r="B81" s="21" t="s">
        <v>315</v>
      </c>
      <c r="C81" s="53"/>
      <c r="D81" s="53"/>
      <c r="E81" s="53" t="e">
        <f t="shared" si="0"/>
        <v>#DIV/0!</v>
      </c>
      <c r="F81" s="53"/>
      <c r="G81" s="53" t="e">
        <f t="shared" si="2"/>
        <v>#DIV/0!</v>
      </c>
    </row>
    <row r="82" spans="1:7" s="19" customFormat="1" ht="29.4" hidden="1" customHeight="1" outlineLevel="2" x14ac:dyDescent="0.2">
      <c r="A82" s="20" t="s">
        <v>240</v>
      </c>
      <c r="B82" s="21" t="s">
        <v>241</v>
      </c>
      <c r="C82" s="53"/>
      <c r="D82" s="53"/>
      <c r="E82" s="53" t="e">
        <f t="shared" si="0"/>
        <v>#DIV/0!</v>
      </c>
      <c r="F82" s="53"/>
      <c r="G82" s="53" t="e">
        <f t="shared" si="2"/>
        <v>#DIV/0!</v>
      </c>
    </row>
    <row r="83" spans="1:7" s="19" customFormat="1" ht="36" hidden="1" customHeight="1" outlineLevel="2" x14ac:dyDescent="0.2">
      <c r="A83" s="20" t="s">
        <v>334</v>
      </c>
      <c r="B83" s="21" t="s">
        <v>335</v>
      </c>
      <c r="C83" s="53"/>
      <c r="D83" s="53"/>
      <c r="E83" s="53" t="e">
        <f t="shared" si="0"/>
        <v>#DIV/0!</v>
      </c>
      <c r="F83" s="53"/>
      <c r="G83" s="53" t="e">
        <f t="shared" si="2"/>
        <v>#DIV/0!</v>
      </c>
    </row>
    <row r="84" spans="1:7" s="19" customFormat="1" ht="38.25" hidden="1" customHeight="1" outlineLevel="2" x14ac:dyDescent="0.2">
      <c r="A84" s="20" t="s">
        <v>320</v>
      </c>
      <c r="B84" s="21" t="s">
        <v>228</v>
      </c>
      <c r="C84" s="53"/>
      <c r="D84" s="53"/>
      <c r="E84" s="53" t="e">
        <f t="shared" si="0"/>
        <v>#DIV/0!</v>
      </c>
      <c r="F84" s="53"/>
      <c r="G84" s="53" t="e">
        <f t="shared" si="2"/>
        <v>#DIV/0!</v>
      </c>
    </row>
    <row r="85" spans="1:7" s="19" customFormat="1" ht="30" hidden="1" customHeight="1" outlineLevel="2" x14ac:dyDescent="0.2">
      <c r="A85" s="20" t="s">
        <v>314</v>
      </c>
      <c r="B85" s="21" t="s">
        <v>231</v>
      </c>
      <c r="C85" s="53"/>
      <c r="D85" s="53"/>
      <c r="E85" s="53" t="e">
        <f t="shared" si="0"/>
        <v>#DIV/0!</v>
      </c>
      <c r="F85" s="53"/>
      <c r="G85" s="53" t="e">
        <f t="shared" si="2"/>
        <v>#DIV/0!</v>
      </c>
    </row>
    <row r="86" spans="1:7" ht="40.799999999999997" hidden="1" outlineLevel="2" x14ac:dyDescent="0.2">
      <c r="A86" s="11" t="s">
        <v>338</v>
      </c>
      <c r="B86" s="22" t="s">
        <v>233</v>
      </c>
      <c r="C86" s="53"/>
      <c r="D86" s="53"/>
      <c r="E86" s="53" t="e">
        <f t="shared" si="0"/>
        <v>#DIV/0!</v>
      </c>
      <c r="F86" s="53"/>
      <c r="G86" s="53" t="e">
        <f t="shared" si="2"/>
        <v>#DIV/0!</v>
      </c>
    </row>
    <row r="87" spans="1:7" ht="60.75" hidden="1" customHeight="1" outlineLevel="2" x14ac:dyDescent="0.2">
      <c r="A87" s="11" t="s">
        <v>339</v>
      </c>
      <c r="B87" s="22" t="s">
        <v>340</v>
      </c>
      <c r="C87" s="53"/>
      <c r="D87" s="53"/>
      <c r="E87" s="53" t="e">
        <f t="shared" si="0"/>
        <v>#DIV/0!</v>
      </c>
      <c r="F87" s="53"/>
      <c r="G87" s="53" t="e">
        <f t="shared" si="2"/>
        <v>#DIV/0!</v>
      </c>
    </row>
    <row r="88" spans="1:7" ht="30.6" hidden="1" outlineLevel="3" x14ac:dyDescent="0.2">
      <c r="A88" s="11" t="s">
        <v>276</v>
      </c>
      <c r="B88" s="13" t="s">
        <v>121</v>
      </c>
      <c r="C88" s="53"/>
      <c r="D88" s="53"/>
      <c r="E88" s="53" t="e">
        <f t="shared" si="0"/>
        <v>#DIV/0!</v>
      </c>
      <c r="F88" s="53"/>
      <c r="G88" s="53" t="e">
        <f t="shared" si="2"/>
        <v>#DIV/0!</v>
      </c>
    </row>
    <row r="89" spans="1:7" ht="30.6" hidden="1" outlineLevel="3" x14ac:dyDescent="0.2">
      <c r="A89" s="11" t="s">
        <v>272</v>
      </c>
      <c r="B89" s="13" t="s">
        <v>273</v>
      </c>
      <c r="C89" s="53"/>
      <c r="D89" s="53"/>
      <c r="E89" s="53" t="e">
        <f t="shared" si="0"/>
        <v>#DIV/0!</v>
      </c>
      <c r="F89" s="53"/>
      <c r="G89" s="53" t="e">
        <f t="shared" si="2"/>
        <v>#DIV/0!</v>
      </c>
    </row>
    <row r="90" spans="1:7" ht="20.399999999999999" hidden="1" outlineLevel="2" x14ac:dyDescent="0.2">
      <c r="A90" s="11" t="s">
        <v>230</v>
      </c>
      <c r="B90" s="13" t="s">
        <v>231</v>
      </c>
      <c r="C90" s="53"/>
      <c r="D90" s="53"/>
      <c r="E90" s="53" t="e">
        <f t="shared" si="0"/>
        <v>#DIV/0!</v>
      </c>
      <c r="F90" s="53"/>
      <c r="G90" s="53" t="e">
        <f t="shared" si="2"/>
        <v>#DIV/0!</v>
      </c>
    </row>
    <row r="91" spans="1:7" ht="40.799999999999997" hidden="1" outlineLevel="2" x14ac:dyDescent="0.2">
      <c r="A91" s="11" t="s">
        <v>246</v>
      </c>
      <c r="B91" s="13" t="s">
        <v>245</v>
      </c>
      <c r="C91" s="53"/>
      <c r="D91" s="53"/>
      <c r="E91" s="53" t="e">
        <f t="shared" si="0"/>
        <v>#DIV/0!</v>
      </c>
      <c r="F91" s="53"/>
      <c r="G91" s="53" t="e">
        <f t="shared" si="2"/>
        <v>#DIV/0!</v>
      </c>
    </row>
    <row r="92" spans="1:7" ht="40.799999999999997" hidden="1" outlineLevel="2" x14ac:dyDescent="0.2">
      <c r="A92" s="11" t="s">
        <v>232</v>
      </c>
      <c r="B92" s="13" t="s">
        <v>233</v>
      </c>
      <c r="C92" s="53"/>
      <c r="D92" s="53"/>
      <c r="E92" s="53" t="e">
        <f t="shared" si="0"/>
        <v>#DIV/0!</v>
      </c>
      <c r="F92" s="53"/>
      <c r="G92" s="53" t="e">
        <f t="shared" si="2"/>
        <v>#DIV/0!</v>
      </c>
    </row>
    <row r="93" spans="1:7" ht="20.399999999999999" hidden="1" outlineLevel="2" x14ac:dyDescent="0.2">
      <c r="A93" s="11" t="s">
        <v>234</v>
      </c>
      <c r="B93" s="13" t="s">
        <v>235</v>
      </c>
      <c r="C93" s="53"/>
      <c r="D93" s="53"/>
      <c r="E93" s="53" t="e">
        <f t="shared" si="0"/>
        <v>#DIV/0!</v>
      </c>
      <c r="F93" s="53"/>
      <c r="G93" s="53" t="e">
        <f t="shared" si="2"/>
        <v>#DIV/0!</v>
      </c>
    </row>
    <row r="94" spans="1:7" ht="20.399999999999999" hidden="1" outlineLevel="2" x14ac:dyDescent="0.2">
      <c r="A94" s="11" t="s">
        <v>236</v>
      </c>
      <c r="B94" s="13" t="s">
        <v>237</v>
      </c>
      <c r="C94" s="53"/>
      <c r="D94" s="53"/>
      <c r="E94" s="53" t="e">
        <f t="shared" si="0"/>
        <v>#DIV/0!</v>
      </c>
      <c r="F94" s="53"/>
      <c r="G94" s="53" t="e">
        <f t="shared" si="2"/>
        <v>#DIV/0!</v>
      </c>
    </row>
    <row r="95" spans="1:7" ht="20.399999999999999" hidden="1" outlineLevel="7" x14ac:dyDescent="0.2">
      <c r="A95" s="16" t="s">
        <v>238</v>
      </c>
      <c r="B95" s="23" t="s">
        <v>239</v>
      </c>
      <c r="C95" s="53"/>
      <c r="D95" s="53"/>
      <c r="E95" s="53" t="e">
        <f t="shared" si="0"/>
        <v>#DIV/0!</v>
      </c>
      <c r="F95" s="53"/>
      <c r="G95" s="53" t="e">
        <f t="shared" si="2"/>
        <v>#DIV/0!</v>
      </c>
    </row>
    <row r="96" spans="1:7" ht="20.399999999999999" hidden="1" outlineLevel="7" x14ac:dyDescent="0.2">
      <c r="A96" s="11" t="s">
        <v>240</v>
      </c>
      <c r="B96" s="23" t="s">
        <v>241</v>
      </c>
      <c r="C96" s="53"/>
      <c r="D96" s="53"/>
      <c r="E96" s="53" t="e">
        <f t="shared" si="0"/>
        <v>#DIV/0!</v>
      </c>
      <c r="F96" s="53"/>
      <c r="G96" s="53" t="e">
        <f t="shared" si="2"/>
        <v>#DIV/0!</v>
      </c>
    </row>
    <row r="97" spans="1:7" ht="30.6" hidden="1" outlineLevel="2" x14ac:dyDescent="0.2">
      <c r="A97" s="11" t="s">
        <v>229</v>
      </c>
      <c r="B97" s="23" t="s">
        <v>228</v>
      </c>
      <c r="C97" s="53"/>
      <c r="D97" s="53"/>
      <c r="E97" s="53" t="e">
        <f t="shared" si="0"/>
        <v>#DIV/0!</v>
      </c>
      <c r="F97" s="53"/>
      <c r="G97" s="53" t="e">
        <f t="shared" si="2"/>
        <v>#DIV/0!</v>
      </c>
    </row>
    <row r="98" spans="1:7" ht="40.799999999999997" hidden="1" outlineLevel="2" x14ac:dyDescent="0.2">
      <c r="A98" s="11" t="s">
        <v>321</v>
      </c>
      <c r="B98" s="13" t="s">
        <v>227</v>
      </c>
      <c r="C98" s="53"/>
      <c r="D98" s="53"/>
      <c r="E98" s="53" t="e">
        <f t="shared" si="0"/>
        <v>#DIV/0!</v>
      </c>
      <c r="F98" s="53"/>
      <c r="G98" s="53" t="e">
        <f t="shared" si="2"/>
        <v>#DIV/0!</v>
      </c>
    </row>
    <row r="99" spans="1:7" ht="30.6" hidden="1" outlineLevel="4" x14ac:dyDescent="0.2">
      <c r="A99" s="11" t="s">
        <v>123</v>
      </c>
      <c r="B99" s="13" t="s">
        <v>121</v>
      </c>
      <c r="C99" s="53"/>
      <c r="D99" s="53"/>
      <c r="E99" s="53" t="e">
        <f t="shared" si="0"/>
        <v>#DIV/0!</v>
      </c>
      <c r="F99" s="53"/>
      <c r="G99" s="53" t="e">
        <f t="shared" si="2"/>
        <v>#DIV/0!</v>
      </c>
    </row>
    <row r="100" spans="1:7" ht="60" hidden="1" customHeight="1" outlineLevel="4" x14ac:dyDescent="0.2">
      <c r="A100" s="24" t="s">
        <v>252</v>
      </c>
      <c r="B100" s="13" t="s">
        <v>362</v>
      </c>
      <c r="C100" s="53"/>
      <c r="D100" s="53"/>
      <c r="E100" s="53" t="e">
        <f t="shared" si="0"/>
        <v>#DIV/0!</v>
      </c>
      <c r="F100" s="53"/>
      <c r="G100" s="53" t="e">
        <f t="shared" si="2"/>
        <v>#DIV/0!</v>
      </c>
    </row>
    <row r="101" spans="1:7" ht="36" customHeight="1" outlineLevel="4" x14ac:dyDescent="0.2">
      <c r="A101" s="24" t="s">
        <v>384</v>
      </c>
      <c r="B101" s="13" t="s">
        <v>383</v>
      </c>
      <c r="C101" s="53">
        <v>757.9</v>
      </c>
      <c r="D101" s="53">
        <v>0</v>
      </c>
      <c r="E101" s="53">
        <f t="shared" si="0"/>
        <v>0</v>
      </c>
      <c r="F101" s="53"/>
      <c r="G101" s="53"/>
    </row>
    <row r="102" spans="1:7" ht="40.799999999999997" outlineLevel="7" x14ac:dyDescent="0.2">
      <c r="A102" s="25" t="s">
        <v>294</v>
      </c>
      <c r="B102" s="13" t="s">
        <v>122</v>
      </c>
      <c r="C102" s="54">
        <v>7149.7</v>
      </c>
      <c r="D102" s="54">
        <v>2000</v>
      </c>
      <c r="E102" s="54">
        <f t="shared" si="0"/>
        <v>27.973201672797458</v>
      </c>
      <c r="F102" s="53">
        <v>2423.5</v>
      </c>
      <c r="G102" s="53">
        <f t="shared" si="2"/>
        <v>82.525273364968015</v>
      </c>
    </row>
    <row r="103" spans="1:7" ht="51" hidden="1" outlineLevel="7" x14ac:dyDescent="0.2">
      <c r="A103" s="11" t="s">
        <v>252</v>
      </c>
      <c r="B103" s="23" t="s">
        <v>253</v>
      </c>
      <c r="C103" s="53"/>
      <c r="D103" s="53"/>
      <c r="E103" s="53" t="e">
        <f t="shared" si="0"/>
        <v>#DIV/0!</v>
      </c>
      <c r="F103" s="53">
        <v>0</v>
      </c>
      <c r="G103" s="53" t="e">
        <f t="shared" si="2"/>
        <v>#DIV/0!</v>
      </c>
    </row>
    <row r="104" spans="1:7" ht="80.400000000000006" customHeight="1" outlineLevel="7" x14ac:dyDescent="0.2">
      <c r="A104" s="11" t="s">
        <v>297</v>
      </c>
      <c r="B104" s="23" t="s">
        <v>298</v>
      </c>
      <c r="C104" s="53">
        <v>249.3</v>
      </c>
      <c r="D104" s="53">
        <v>0</v>
      </c>
      <c r="E104" s="53">
        <f t="shared" si="0"/>
        <v>0</v>
      </c>
      <c r="F104" s="53"/>
      <c r="G104" s="53"/>
    </row>
    <row r="105" spans="1:7" ht="28.95" hidden="1" customHeight="1" outlineLevel="7" x14ac:dyDescent="0.2">
      <c r="A105" s="11" t="s">
        <v>326</v>
      </c>
      <c r="B105" s="23" t="s">
        <v>239</v>
      </c>
      <c r="C105" s="53"/>
      <c r="D105" s="53"/>
      <c r="E105" s="53" t="e">
        <f t="shared" si="0"/>
        <v>#DIV/0!</v>
      </c>
      <c r="F105" s="53"/>
      <c r="G105" s="53" t="e">
        <f t="shared" si="2"/>
        <v>#DIV/0!</v>
      </c>
    </row>
    <row r="106" spans="1:7" ht="46.2" hidden="1" customHeight="1" outlineLevel="7" x14ac:dyDescent="0.2">
      <c r="A106" s="11" t="s">
        <v>324</v>
      </c>
      <c r="B106" s="23" t="s">
        <v>325</v>
      </c>
      <c r="C106" s="53"/>
      <c r="D106" s="53"/>
      <c r="E106" s="53" t="e">
        <f t="shared" si="0"/>
        <v>#DIV/0!</v>
      </c>
      <c r="F106" s="53"/>
      <c r="G106" s="53" t="e">
        <f t="shared" si="2"/>
        <v>#DIV/0!</v>
      </c>
    </row>
    <row r="107" spans="1:7" ht="27" hidden="1" customHeight="1" outlineLevel="7" x14ac:dyDescent="0.2">
      <c r="A107" s="11" t="s">
        <v>323</v>
      </c>
      <c r="B107" s="23" t="s">
        <v>315</v>
      </c>
      <c r="C107" s="53"/>
      <c r="D107" s="53"/>
      <c r="E107" s="53" t="e">
        <f t="shared" si="0"/>
        <v>#DIV/0!</v>
      </c>
      <c r="F107" s="55"/>
      <c r="G107" s="55" t="e">
        <f t="shared" si="2"/>
        <v>#DIV/0!</v>
      </c>
    </row>
    <row r="108" spans="1:7" ht="46.95" hidden="1" customHeight="1" outlineLevel="7" x14ac:dyDescent="0.2">
      <c r="A108" s="11" t="s">
        <v>336</v>
      </c>
      <c r="B108" s="23" t="s">
        <v>337</v>
      </c>
      <c r="C108" s="53"/>
      <c r="D108" s="53"/>
      <c r="E108" s="53" t="e">
        <f t="shared" si="0"/>
        <v>#DIV/0!</v>
      </c>
      <c r="F108" s="53"/>
      <c r="G108" s="53" t="e">
        <f t="shared" si="2"/>
        <v>#DIV/0!</v>
      </c>
    </row>
    <row r="109" spans="1:7" ht="24" hidden="1" customHeight="1" outlineLevel="7" x14ac:dyDescent="0.2">
      <c r="A109" s="11" t="s">
        <v>322</v>
      </c>
      <c r="B109" s="23" t="s">
        <v>235</v>
      </c>
      <c r="C109" s="53"/>
      <c r="D109" s="53"/>
      <c r="E109" s="53" t="e">
        <f t="shared" si="0"/>
        <v>#DIV/0!</v>
      </c>
      <c r="F109" s="53"/>
      <c r="G109" s="53" t="e">
        <f t="shared" si="2"/>
        <v>#DIV/0!</v>
      </c>
    </row>
    <row r="110" spans="1:7" ht="36.6" hidden="1" customHeight="1" outlineLevel="7" x14ac:dyDescent="0.2">
      <c r="A110" s="26" t="s">
        <v>310</v>
      </c>
      <c r="B110" s="27" t="s">
        <v>308</v>
      </c>
      <c r="C110" s="53"/>
      <c r="D110" s="53"/>
      <c r="E110" s="53" t="e">
        <f t="shared" si="0"/>
        <v>#DIV/0!</v>
      </c>
      <c r="F110" s="53"/>
      <c r="G110" s="53" t="e">
        <f t="shared" si="2"/>
        <v>#DIV/0!</v>
      </c>
    </row>
    <row r="111" spans="1:7" ht="59.25" hidden="1" customHeight="1" outlineLevel="7" x14ac:dyDescent="0.2">
      <c r="A111" s="26" t="s">
        <v>356</v>
      </c>
      <c r="B111" s="27" t="s">
        <v>358</v>
      </c>
      <c r="C111" s="53"/>
      <c r="D111" s="53"/>
      <c r="E111" s="53" t="e">
        <f t="shared" si="0"/>
        <v>#DIV/0!</v>
      </c>
      <c r="F111" s="53"/>
      <c r="G111" s="53" t="e">
        <f t="shared" si="2"/>
        <v>#DIV/0!</v>
      </c>
    </row>
    <row r="112" spans="1:7" ht="54.75" hidden="1" customHeight="1" outlineLevel="7" x14ac:dyDescent="0.2">
      <c r="A112" s="26" t="s">
        <v>357</v>
      </c>
      <c r="B112" s="27" t="s">
        <v>359</v>
      </c>
      <c r="C112" s="53"/>
      <c r="D112" s="53"/>
      <c r="E112" s="53" t="e">
        <f t="shared" si="0"/>
        <v>#DIV/0!</v>
      </c>
      <c r="F112" s="53"/>
      <c r="G112" s="53" t="e">
        <f t="shared" si="2"/>
        <v>#DIV/0!</v>
      </c>
    </row>
    <row r="113" spans="1:7" ht="47.4" hidden="1" customHeight="1" outlineLevel="7" x14ac:dyDescent="0.2">
      <c r="A113" s="26" t="s">
        <v>363</v>
      </c>
      <c r="B113" s="27" t="s">
        <v>364</v>
      </c>
      <c r="C113" s="53"/>
      <c r="D113" s="53"/>
      <c r="E113" s="53" t="e">
        <f t="shared" si="0"/>
        <v>#DIV/0!</v>
      </c>
      <c r="F113" s="53"/>
      <c r="G113" s="53" t="e">
        <f t="shared" si="2"/>
        <v>#DIV/0!</v>
      </c>
    </row>
    <row r="114" spans="1:7" ht="48" hidden="1" customHeight="1" outlineLevel="7" x14ac:dyDescent="0.2">
      <c r="A114" s="26" t="s">
        <v>341</v>
      </c>
      <c r="B114" s="27" t="s">
        <v>342</v>
      </c>
      <c r="C114" s="53"/>
      <c r="D114" s="53"/>
      <c r="E114" s="53" t="e">
        <f t="shared" si="0"/>
        <v>#DIV/0!</v>
      </c>
      <c r="F114" s="53"/>
      <c r="G114" s="53" t="e">
        <f t="shared" si="2"/>
        <v>#DIV/0!</v>
      </c>
    </row>
    <row r="115" spans="1:7" ht="15" hidden="1" customHeight="1" outlineLevel="7" x14ac:dyDescent="0.2">
      <c r="A115" s="26" t="s">
        <v>374</v>
      </c>
      <c r="B115" s="27" t="s">
        <v>375</v>
      </c>
      <c r="C115" s="53"/>
      <c r="D115" s="53"/>
      <c r="E115" s="53" t="e">
        <f t="shared" si="0"/>
        <v>#DIV/0!</v>
      </c>
      <c r="F115" s="53"/>
      <c r="G115" s="53" t="e">
        <f t="shared" si="2"/>
        <v>#DIV/0!</v>
      </c>
    </row>
    <row r="116" spans="1:7" ht="39" customHeight="1" outlineLevel="7" x14ac:dyDescent="0.2">
      <c r="A116" s="26" t="s">
        <v>372</v>
      </c>
      <c r="B116" s="27" t="s">
        <v>373</v>
      </c>
      <c r="C116" s="53">
        <v>343.5</v>
      </c>
      <c r="D116" s="53"/>
      <c r="E116" s="53">
        <f t="shared" si="0"/>
        <v>0</v>
      </c>
      <c r="F116" s="53"/>
      <c r="G116" s="53"/>
    </row>
    <row r="117" spans="1:7" ht="48" customHeight="1" outlineLevel="7" x14ac:dyDescent="0.2">
      <c r="A117" s="26" t="s">
        <v>370</v>
      </c>
      <c r="B117" s="27" t="s">
        <v>371</v>
      </c>
      <c r="C117" s="53">
        <v>0</v>
      </c>
      <c r="D117" s="53">
        <v>0</v>
      </c>
      <c r="E117" s="53"/>
      <c r="F117" s="53"/>
      <c r="G117" s="53"/>
    </row>
    <row r="118" spans="1:7" ht="57" hidden="1" customHeight="1" outlineLevel="7" x14ac:dyDescent="0.2">
      <c r="A118" s="26" t="s">
        <v>311</v>
      </c>
      <c r="B118" s="22" t="s">
        <v>309</v>
      </c>
      <c r="C118" s="48"/>
      <c r="D118" s="48"/>
      <c r="E118" s="48" t="e">
        <f t="shared" si="0"/>
        <v>#DIV/0!</v>
      </c>
      <c r="F118" s="53"/>
      <c r="G118" s="53" t="e">
        <f t="shared" si="2"/>
        <v>#DIV/0!</v>
      </c>
    </row>
    <row r="119" spans="1:7" s="19" customFormat="1" ht="20.399999999999999" outlineLevel="2" x14ac:dyDescent="0.2">
      <c r="A119" s="17" t="s">
        <v>113</v>
      </c>
      <c r="B119" s="18" t="s">
        <v>114</v>
      </c>
      <c r="C119" s="52">
        <f>SUM(C120:C158)</f>
        <v>427086.4</v>
      </c>
      <c r="D119" s="52">
        <f>SUM(D120:D158)</f>
        <v>178855.99999999997</v>
      </c>
      <c r="E119" s="52">
        <f t="shared" si="0"/>
        <v>41.878177343038772</v>
      </c>
      <c r="F119" s="52">
        <f>F120+F122+F123+F124+F125+F126+F127+F128+F129+F130+F131+F132+F133+F134+F135+F136+F137+F138+F142</f>
        <v>166918.10000000003</v>
      </c>
      <c r="G119" s="52">
        <f t="shared" si="2"/>
        <v>107.15195056737402</v>
      </c>
    </row>
    <row r="120" spans="1:7" s="28" customFormat="1" ht="51" outlineLevel="2" x14ac:dyDescent="0.2">
      <c r="A120" s="20" t="s">
        <v>277</v>
      </c>
      <c r="B120" s="21" t="s">
        <v>124</v>
      </c>
      <c r="C120" s="53">
        <v>2735.1</v>
      </c>
      <c r="D120" s="53">
        <v>1367.5</v>
      </c>
      <c r="E120" s="53">
        <f t="shared" si="0"/>
        <v>49.99817191327557</v>
      </c>
      <c r="F120" s="53">
        <v>838.3</v>
      </c>
      <c r="G120" s="53">
        <f t="shared" si="2"/>
        <v>163.12775855898843</v>
      </c>
    </row>
    <row r="121" spans="1:7" s="28" customFormat="1" ht="40.799999999999997" hidden="1" outlineLevel="2" x14ac:dyDescent="0.2">
      <c r="A121" s="20" t="s">
        <v>316</v>
      </c>
      <c r="B121" s="21" t="s">
        <v>317</v>
      </c>
      <c r="C121" s="48"/>
      <c r="D121" s="48"/>
      <c r="E121" s="48" t="e">
        <f t="shared" si="0"/>
        <v>#DIV/0!</v>
      </c>
      <c r="F121" s="53"/>
      <c r="G121" s="53" t="e">
        <f t="shared" si="2"/>
        <v>#DIV/0!</v>
      </c>
    </row>
    <row r="122" spans="1:7" s="28" customFormat="1" ht="30.6" outlineLevel="2" x14ac:dyDescent="0.2">
      <c r="A122" s="20" t="s">
        <v>278</v>
      </c>
      <c r="B122" s="21" t="s">
        <v>125</v>
      </c>
      <c r="C122" s="53">
        <v>24180</v>
      </c>
      <c r="D122" s="53">
        <v>15602.2</v>
      </c>
      <c r="E122" s="53">
        <f t="shared" si="0"/>
        <v>64.525227460711335</v>
      </c>
      <c r="F122" s="53">
        <v>17640.8</v>
      </c>
      <c r="G122" s="53">
        <f t="shared" si="2"/>
        <v>88.44383474672351</v>
      </c>
    </row>
    <row r="123" spans="1:7" s="28" customFormat="1" ht="51" outlineLevel="2" x14ac:dyDescent="0.2">
      <c r="A123" s="20" t="s">
        <v>279</v>
      </c>
      <c r="B123" s="15" t="s">
        <v>129</v>
      </c>
      <c r="C123" s="53">
        <v>6834.3</v>
      </c>
      <c r="D123" s="53">
        <v>6764.5</v>
      </c>
      <c r="E123" s="53">
        <f t="shared" ref="E123:E143" si="3">D123/C123*100</f>
        <v>98.978681064629882</v>
      </c>
      <c r="F123" s="53">
        <v>2841.1</v>
      </c>
      <c r="G123" s="53">
        <f t="shared" si="2"/>
        <v>238.09440005631623</v>
      </c>
    </row>
    <row r="124" spans="1:7" s="28" customFormat="1" ht="51" outlineLevel="2" x14ac:dyDescent="0.2">
      <c r="A124" s="20" t="s">
        <v>280</v>
      </c>
      <c r="B124" s="15" t="s">
        <v>130</v>
      </c>
      <c r="C124" s="53">
        <v>4107.3999999999996</v>
      </c>
      <c r="D124" s="53">
        <v>500</v>
      </c>
      <c r="E124" s="53">
        <f t="shared" si="3"/>
        <v>12.173150898378537</v>
      </c>
      <c r="F124" s="53">
        <v>1600</v>
      </c>
      <c r="G124" s="53">
        <f t="shared" si="2"/>
        <v>31.25</v>
      </c>
    </row>
    <row r="125" spans="1:7" s="28" customFormat="1" ht="30.6" outlineLevel="2" x14ac:dyDescent="0.2">
      <c r="A125" s="20" t="s">
        <v>281</v>
      </c>
      <c r="B125" s="21" t="s">
        <v>131</v>
      </c>
      <c r="C125" s="53">
        <v>500.6</v>
      </c>
      <c r="D125" s="53">
        <v>166.9</v>
      </c>
      <c r="E125" s="53">
        <f t="shared" si="3"/>
        <v>33.339992009588492</v>
      </c>
      <c r="F125" s="53">
        <v>123.9</v>
      </c>
      <c r="G125" s="53">
        <f t="shared" si="2"/>
        <v>134.70540758676353</v>
      </c>
    </row>
    <row r="126" spans="1:7" s="28" customFormat="1" ht="20.399999999999999" outlineLevel="2" x14ac:dyDescent="0.2">
      <c r="A126" s="20" t="s">
        <v>282</v>
      </c>
      <c r="B126" s="21" t="s">
        <v>132</v>
      </c>
      <c r="C126" s="53">
        <v>515.79999999999995</v>
      </c>
      <c r="D126" s="53">
        <v>171.9</v>
      </c>
      <c r="E126" s="53">
        <f t="shared" si="3"/>
        <v>33.326870880186121</v>
      </c>
      <c r="F126" s="53">
        <v>171.9</v>
      </c>
      <c r="G126" s="53">
        <f t="shared" si="2"/>
        <v>100</v>
      </c>
    </row>
    <row r="127" spans="1:7" s="28" customFormat="1" ht="30.6" outlineLevel="2" x14ac:dyDescent="0.2">
      <c r="A127" s="20" t="s">
        <v>283</v>
      </c>
      <c r="B127" s="21" t="s">
        <v>133</v>
      </c>
      <c r="C127" s="53">
        <v>1695.3</v>
      </c>
      <c r="D127" s="53">
        <v>635.79999999999995</v>
      </c>
      <c r="E127" s="53">
        <f t="shared" si="3"/>
        <v>37.503686663127468</v>
      </c>
      <c r="F127" s="53">
        <v>627.29999999999995</v>
      </c>
      <c r="G127" s="53">
        <f t="shared" si="2"/>
        <v>101.3550135501355</v>
      </c>
    </row>
    <row r="128" spans="1:7" s="28" customFormat="1" ht="40.799999999999997" outlineLevel="2" x14ac:dyDescent="0.2">
      <c r="A128" s="20" t="s">
        <v>284</v>
      </c>
      <c r="B128" s="21" t="s">
        <v>376</v>
      </c>
      <c r="C128" s="53">
        <v>9148.6</v>
      </c>
      <c r="D128" s="53">
        <v>4414.8999999999996</v>
      </c>
      <c r="E128" s="53">
        <f t="shared" si="3"/>
        <v>48.257656909253868</v>
      </c>
      <c r="F128" s="53">
        <v>4324.2</v>
      </c>
      <c r="G128" s="53">
        <f t="shared" si="2"/>
        <v>102.09749780306183</v>
      </c>
    </row>
    <row r="129" spans="1:7" s="28" customFormat="1" ht="30.6" outlineLevel="2" x14ac:dyDescent="0.2">
      <c r="A129" s="20" t="s">
        <v>285</v>
      </c>
      <c r="B129" s="21" t="s">
        <v>134</v>
      </c>
      <c r="C129" s="53">
        <v>90798.1</v>
      </c>
      <c r="D129" s="53">
        <v>34065.5</v>
      </c>
      <c r="E129" s="53">
        <f t="shared" si="3"/>
        <v>37.517855549840803</v>
      </c>
      <c r="F129" s="53">
        <v>36228.300000000003</v>
      </c>
      <c r="G129" s="53">
        <f t="shared" si="2"/>
        <v>94.030081455657594</v>
      </c>
    </row>
    <row r="130" spans="1:7" s="28" customFormat="1" ht="30.6" outlineLevel="2" x14ac:dyDescent="0.2">
      <c r="A130" s="20" t="s">
        <v>286</v>
      </c>
      <c r="B130" s="21" t="s">
        <v>135</v>
      </c>
      <c r="C130" s="53">
        <v>263631.40000000002</v>
      </c>
      <c r="D130" s="53">
        <v>103036.2</v>
      </c>
      <c r="E130" s="53">
        <f t="shared" si="3"/>
        <v>39.083432398416882</v>
      </c>
      <c r="F130" s="53">
        <v>90983.4</v>
      </c>
      <c r="G130" s="53">
        <f t="shared" si="2"/>
        <v>113.24725169646332</v>
      </c>
    </row>
    <row r="131" spans="1:7" s="28" customFormat="1" ht="70.5" customHeight="1" outlineLevel="2" x14ac:dyDescent="0.2">
      <c r="A131" s="20" t="s">
        <v>287</v>
      </c>
      <c r="B131" s="15" t="s">
        <v>136</v>
      </c>
      <c r="C131" s="53">
        <v>135.30000000000001</v>
      </c>
      <c r="D131" s="53">
        <v>20</v>
      </c>
      <c r="E131" s="53">
        <f t="shared" si="3"/>
        <v>14.781966001478194</v>
      </c>
      <c r="F131" s="53">
        <v>56.9</v>
      </c>
      <c r="G131" s="53">
        <f t="shared" si="2"/>
        <v>35.149384885764498</v>
      </c>
    </row>
    <row r="132" spans="1:7" s="28" customFormat="1" ht="61.2" outlineLevel="2" x14ac:dyDescent="0.2">
      <c r="A132" s="20" t="s">
        <v>305</v>
      </c>
      <c r="B132" s="15" t="s">
        <v>137</v>
      </c>
      <c r="C132" s="53">
        <v>575.1</v>
      </c>
      <c r="D132" s="53">
        <v>107.8</v>
      </c>
      <c r="E132" s="53">
        <f t="shared" si="3"/>
        <v>18.744566162406535</v>
      </c>
      <c r="F132" s="53">
        <v>350</v>
      </c>
      <c r="G132" s="53">
        <f t="shared" si="2"/>
        <v>30.8</v>
      </c>
    </row>
    <row r="133" spans="1:7" s="28" customFormat="1" ht="51" outlineLevel="3" collapsed="1" x14ac:dyDescent="0.2">
      <c r="A133" s="20" t="s">
        <v>306</v>
      </c>
      <c r="B133" s="15" t="s">
        <v>138</v>
      </c>
      <c r="C133" s="53">
        <v>83.9</v>
      </c>
      <c r="D133" s="53">
        <v>0</v>
      </c>
      <c r="E133" s="53">
        <f t="shared" si="3"/>
        <v>0</v>
      </c>
      <c r="F133" s="53"/>
      <c r="G133" s="53"/>
    </row>
    <row r="134" spans="1:7" s="28" customFormat="1" ht="40.799999999999997" hidden="1" outlineLevel="4" x14ac:dyDescent="0.2">
      <c r="A134" s="20" t="s">
        <v>327</v>
      </c>
      <c r="B134" s="21" t="s">
        <v>139</v>
      </c>
      <c r="C134" s="48"/>
      <c r="D134" s="48"/>
      <c r="E134" s="48" t="e">
        <f t="shared" si="3"/>
        <v>#DIV/0!</v>
      </c>
      <c r="F134" s="53"/>
      <c r="G134" s="53" t="e">
        <f t="shared" ref="G134:G197" si="4">D134/F134*100</f>
        <v>#DIV/0!</v>
      </c>
    </row>
    <row r="135" spans="1:7" s="28" customFormat="1" ht="40.799999999999997" outlineLevel="7" x14ac:dyDescent="0.2">
      <c r="A135" s="29" t="s">
        <v>288</v>
      </c>
      <c r="B135" s="21" t="s">
        <v>140</v>
      </c>
      <c r="C135" s="53">
        <v>879</v>
      </c>
      <c r="D135" s="53">
        <v>219.8</v>
      </c>
      <c r="E135" s="53">
        <f t="shared" si="3"/>
        <v>25.005688282138795</v>
      </c>
      <c r="F135" s="53">
        <v>219.7</v>
      </c>
      <c r="G135" s="53">
        <f t="shared" si="4"/>
        <v>100.04551661356396</v>
      </c>
    </row>
    <row r="136" spans="1:7" s="28" customFormat="1" ht="40.799999999999997" outlineLevel="3" x14ac:dyDescent="0.2">
      <c r="A136" s="20" t="s">
        <v>289</v>
      </c>
      <c r="B136" s="21" t="s">
        <v>141</v>
      </c>
      <c r="C136" s="53">
        <v>264.89999999999998</v>
      </c>
      <c r="D136" s="53">
        <v>49.7</v>
      </c>
      <c r="E136" s="53">
        <f t="shared" si="3"/>
        <v>18.761796904492265</v>
      </c>
      <c r="F136" s="53">
        <v>143.4</v>
      </c>
      <c r="G136" s="53">
        <f t="shared" si="4"/>
        <v>34.658298465829844</v>
      </c>
    </row>
    <row r="137" spans="1:7" s="28" customFormat="1" ht="20.399999999999999" outlineLevel="2" x14ac:dyDescent="0.2">
      <c r="A137" s="20" t="s">
        <v>292</v>
      </c>
      <c r="B137" s="21" t="s">
        <v>128</v>
      </c>
      <c r="C137" s="53">
        <v>9744.7999999999993</v>
      </c>
      <c r="D137" s="53">
        <v>4800</v>
      </c>
      <c r="E137" s="53">
        <f t="shared" si="3"/>
        <v>49.257039651916926</v>
      </c>
      <c r="F137" s="53">
        <v>4800</v>
      </c>
      <c r="G137" s="53">
        <f t="shared" si="4"/>
        <v>100</v>
      </c>
    </row>
    <row r="138" spans="1:7" s="28" customFormat="1" ht="30.6" outlineLevel="2" x14ac:dyDescent="0.2">
      <c r="A138" s="20" t="s">
        <v>291</v>
      </c>
      <c r="B138" s="21" t="s">
        <v>126</v>
      </c>
      <c r="C138" s="53">
        <v>6495.1</v>
      </c>
      <c r="D138" s="53">
        <v>4000</v>
      </c>
      <c r="E138" s="53">
        <f t="shared" si="3"/>
        <v>61.584887068713336</v>
      </c>
      <c r="F138" s="53">
        <v>810.7</v>
      </c>
      <c r="G138" s="53">
        <f t="shared" si="4"/>
        <v>493.40076477118532</v>
      </c>
    </row>
    <row r="139" spans="1:7" s="28" customFormat="1" ht="71.400000000000006" hidden="1" outlineLevel="2" x14ac:dyDescent="0.2">
      <c r="A139" s="20" t="s">
        <v>343</v>
      </c>
      <c r="B139" s="21" t="s">
        <v>344</v>
      </c>
      <c r="C139" s="48"/>
      <c r="D139" s="48"/>
      <c r="E139" s="48" t="e">
        <f t="shared" si="3"/>
        <v>#DIV/0!</v>
      </c>
      <c r="F139" s="53"/>
      <c r="G139" s="53" t="e">
        <f t="shared" si="4"/>
        <v>#DIV/0!</v>
      </c>
    </row>
    <row r="140" spans="1:7" s="28" customFormat="1" ht="20.399999999999999" hidden="1" outlineLevel="2" x14ac:dyDescent="0.2">
      <c r="A140" s="20" t="s">
        <v>347</v>
      </c>
      <c r="B140" s="21" t="s">
        <v>348</v>
      </c>
      <c r="C140" s="48"/>
      <c r="D140" s="48"/>
      <c r="E140" s="48" t="e">
        <f t="shared" si="3"/>
        <v>#DIV/0!</v>
      </c>
      <c r="F140" s="53"/>
      <c r="G140" s="53" t="e">
        <f t="shared" si="4"/>
        <v>#DIV/0!</v>
      </c>
    </row>
    <row r="141" spans="1:7" s="28" customFormat="1" ht="10.199999999999999" hidden="1" outlineLevel="2" x14ac:dyDescent="0.2">
      <c r="A141" s="20" t="s">
        <v>345</v>
      </c>
      <c r="B141" s="21" t="s">
        <v>346</v>
      </c>
      <c r="C141" s="48"/>
      <c r="D141" s="48"/>
      <c r="E141" s="48" t="e">
        <f t="shared" si="3"/>
        <v>#DIV/0!</v>
      </c>
      <c r="F141" s="53"/>
      <c r="G141" s="53" t="e">
        <f t="shared" si="4"/>
        <v>#DIV/0!</v>
      </c>
    </row>
    <row r="142" spans="1:7" s="28" customFormat="1" ht="51" outlineLevel="2" x14ac:dyDescent="0.2">
      <c r="A142" s="20" t="s">
        <v>290</v>
      </c>
      <c r="B142" s="15" t="s">
        <v>127</v>
      </c>
      <c r="C142" s="53">
        <v>4761.7</v>
      </c>
      <c r="D142" s="53">
        <v>2933.3</v>
      </c>
      <c r="E142" s="53">
        <f t="shared" si="3"/>
        <v>61.601948883802002</v>
      </c>
      <c r="F142" s="53">
        <v>5158.2</v>
      </c>
      <c r="G142" s="53">
        <f t="shared" si="4"/>
        <v>56.866736458454504</v>
      </c>
    </row>
    <row r="143" spans="1:7" s="28" customFormat="1" ht="22.5" hidden="1" customHeight="1" outlineLevel="2" x14ac:dyDescent="0.2">
      <c r="A143" s="20" t="s">
        <v>318</v>
      </c>
      <c r="B143" s="15" t="s">
        <v>319</v>
      </c>
      <c r="C143" s="48"/>
      <c r="D143" s="48"/>
      <c r="E143" s="48" t="e">
        <f t="shared" si="3"/>
        <v>#DIV/0!</v>
      </c>
      <c r="F143" s="53"/>
      <c r="G143" s="53" t="e">
        <f t="shared" si="4"/>
        <v>#DIV/0!</v>
      </c>
    </row>
    <row r="144" spans="1:7" s="30" customFormat="1" ht="10.199999999999999" outlineLevel="2" collapsed="1" x14ac:dyDescent="0.2">
      <c r="A144" s="17" t="s">
        <v>115</v>
      </c>
      <c r="B144" s="18" t="s">
        <v>116</v>
      </c>
      <c r="C144" s="52">
        <f>C145+C151+C152+C156+C158</f>
        <v>0</v>
      </c>
      <c r="D144" s="52">
        <f>D145+D151+D152+D156+D158+D154</f>
        <v>0</v>
      </c>
      <c r="E144" s="47"/>
      <c r="F144" s="52">
        <f>F145+F151+F152+F156+F157+F158+F154+F155</f>
        <v>0</v>
      </c>
      <c r="G144" s="52"/>
    </row>
    <row r="145" spans="1:7" s="19" customFormat="1" ht="40.799999999999997" hidden="1" outlineLevel="3" x14ac:dyDescent="0.2">
      <c r="A145" s="20" t="s">
        <v>265</v>
      </c>
      <c r="B145" s="21" t="s">
        <v>224</v>
      </c>
      <c r="C145" s="53"/>
      <c r="D145" s="53"/>
      <c r="E145" s="48"/>
      <c r="F145" s="53"/>
      <c r="G145" s="53" t="e">
        <f t="shared" si="4"/>
        <v>#DIV/0!</v>
      </c>
    </row>
    <row r="146" spans="1:7" s="19" customFormat="1" ht="20.399999999999999" hidden="1" outlineLevel="3" x14ac:dyDescent="0.2">
      <c r="A146" s="20" t="s">
        <v>143</v>
      </c>
      <c r="B146" s="21" t="s">
        <v>142</v>
      </c>
      <c r="C146" s="53"/>
      <c r="D146" s="53"/>
      <c r="E146" s="48"/>
      <c r="F146" s="53"/>
      <c r="G146" s="53" t="e">
        <f t="shared" si="4"/>
        <v>#DIV/0!</v>
      </c>
    </row>
    <row r="147" spans="1:7" s="19" customFormat="1" ht="51" hidden="1" outlineLevel="3" x14ac:dyDescent="0.2">
      <c r="A147" s="20" t="s">
        <v>268</v>
      </c>
      <c r="B147" s="21" t="s">
        <v>269</v>
      </c>
      <c r="C147" s="53"/>
      <c r="D147" s="53"/>
      <c r="E147" s="48"/>
      <c r="F147" s="53"/>
      <c r="G147" s="53" t="e">
        <f t="shared" si="4"/>
        <v>#DIV/0!</v>
      </c>
    </row>
    <row r="148" spans="1:7" s="19" customFormat="1" ht="40.799999999999997" hidden="1" outlineLevel="2" x14ac:dyDescent="0.2">
      <c r="A148" s="20" t="s">
        <v>266</v>
      </c>
      <c r="B148" s="21" t="s">
        <v>242</v>
      </c>
      <c r="C148" s="53"/>
      <c r="D148" s="53"/>
      <c r="E148" s="48"/>
      <c r="F148" s="53"/>
      <c r="G148" s="53" t="e">
        <f t="shared" si="4"/>
        <v>#DIV/0!</v>
      </c>
    </row>
    <row r="149" spans="1:7" s="19" customFormat="1" ht="40.799999999999997" hidden="1" outlineLevel="2" x14ac:dyDescent="0.2">
      <c r="A149" s="20" t="s">
        <v>267</v>
      </c>
      <c r="B149" s="21" t="s">
        <v>242</v>
      </c>
      <c r="C149" s="53"/>
      <c r="D149" s="53"/>
      <c r="E149" s="48"/>
      <c r="F149" s="53"/>
      <c r="G149" s="53" t="e">
        <f t="shared" si="4"/>
        <v>#DIV/0!</v>
      </c>
    </row>
    <row r="150" spans="1:7" s="19" customFormat="1" ht="40.799999999999997" hidden="1" outlineLevel="2" x14ac:dyDescent="0.2">
      <c r="A150" s="20" t="s">
        <v>270</v>
      </c>
      <c r="B150" s="21" t="s">
        <v>271</v>
      </c>
      <c r="C150" s="53"/>
      <c r="D150" s="53"/>
      <c r="E150" s="48"/>
      <c r="F150" s="53"/>
      <c r="G150" s="53" t="e">
        <f t="shared" si="4"/>
        <v>#DIV/0!</v>
      </c>
    </row>
    <row r="151" spans="1:7" s="19" customFormat="1" ht="30.6" hidden="1" outlineLevel="3" x14ac:dyDescent="0.2">
      <c r="A151" s="20" t="s">
        <v>303</v>
      </c>
      <c r="B151" s="21" t="s">
        <v>226</v>
      </c>
      <c r="C151" s="53"/>
      <c r="D151" s="53"/>
      <c r="E151" s="48"/>
      <c r="F151" s="53"/>
      <c r="G151" s="53" t="e">
        <f t="shared" si="4"/>
        <v>#DIV/0!</v>
      </c>
    </row>
    <row r="152" spans="1:7" s="19" customFormat="1" ht="40.799999999999997" hidden="1" outlineLevel="3" x14ac:dyDescent="0.2">
      <c r="A152" s="20" t="s">
        <v>302</v>
      </c>
      <c r="B152" s="21" t="s">
        <v>223</v>
      </c>
      <c r="C152" s="53"/>
      <c r="D152" s="53"/>
      <c r="E152" s="48"/>
      <c r="F152" s="53"/>
      <c r="G152" s="53" t="e">
        <f t="shared" si="4"/>
        <v>#DIV/0!</v>
      </c>
    </row>
    <row r="153" spans="1:7" ht="36" hidden="1" outlineLevel="1" x14ac:dyDescent="0.2">
      <c r="A153" s="31" t="s">
        <v>303</v>
      </c>
      <c r="B153" s="32" t="s">
        <v>226</v>
      </c>
      <c r="C153" s="53"/>
      <c r="D153" s="53"/>
      <c r="E153" s="48"/>
      <c r="F153" s="53"/>
      <c r="G153" s="53" t="e">
        <f t="shared" si="4"/>
        <v>#DIV/0!</v>
      </c>
    </row>
    <row r="154" spans="1:7" ht="20.399999999999999" hidden="1" outlineLevel="1" x14ac:dyDescent="0.2">
      <c r="A154" s="11" t="s">
        <v>143</v>
      </c>
      <c r="B154" s="21" t="s">
        <v>142</v>
      </c>
      <c r="C154" s="53"/>
      <c r="D154" s="53"/>
      <c r="E154" s="48"/>
      <c r="F154" s="53"/>
      <c r="G154" s="53" t="e">
        <f t="shared" si="4"/>
        <v>#DIV/0!</v>
      </c>
    </row>
    <row r="155" spans="1:7" ht="51" hidden="1" outlineLevel="1" x14ac:dyDescent="0.2">
      <c r="A155" s="11" t="s">
        <v>268</v>
      </c>
      <c r="B155" s="13" t="s">
        <v>269</v>
      </c>
      <c r="C155" s="53"/>
      <c r="D155" s="53"/>
      <c r="E155" s="48"/>
      <c r="F155" s="53"/>
      <c r="G155" s="53" t="e">
        <f t="shared" si="4"/>
        <v>#DIV/0!</v>
      </c>
    </row>
    <row r="156" spans="1:7" s="19" customFormat="1" ht="46.5" hidden="1" customHeight="1" outlineLevel="1" x14ac:dyDescent="0.2">
      <c r="A156" s="20" t="s">
        <v>299</v>
      </c>
      <c r="B156" s="13" t="s">
        <v>242</v>
      </c>
      <c r="C156" s="53"/>
      <c r="D156" s="53"/>
      <c r="E156" s="48"/>
      <c r="F156" s="53"/>
      <c r="G156" s="53" t="e">
        <f t="shared" si="4"/>
        <v>#DIV/0!</v>
      </c>
    </row>
    <row r="157" spans="1:7" s="19" customFormat="1" ht="48.75" hidden="1" customHeight="1" outlineLevel="1" x14ac:dyDescent="0.2">
      <c r="A157" s="20" t="s">
        <v>355</v>
      </c>
      <c r="B157" s="13" t="s">
        <v>242</v>
      </c>
      <c r="C157" s="53"/>
      <c r="D157" s="53"/>
      <c r="E157" s="48"/>
      <c r="F157" s="53"/>
      <c r="G157" s="53" t="e">
        <f t="shared" si="4"/>
        <v>#DIV/0!</v>
      </c>
    </row>
    <row r="158" spans="1:7" s="30" customFormat="1" ht="49.2" hidden="1" customHeight="1" outlineLevel="1" x14ac:dyDescent="0.2">
      <c r="A158" s="20" t="s">
        <v>301</v>
      </c>
      <c r="B158" s="21" t="s">
        <v>300</v>
      </c>
      <c r="C158" s="53"/>
      <c r="D158" s="53"/>
      <c r="E158" s="48"/>
      <c r="F158" s="53"/>
      <c r="G158" s="53" t="e">
        <f t="shared" si="4"/>
        <v>#DIV/0!</v>
      </c>
    </row>
    <row r="159" spans="1:7" s="34" customFormat="1" ht="40.799999999999997" hidden="1" outlineLevel="1" x14ac:dyDescent="0.2">
      <c r="A159" s="31" t="s">
        <v>304</v>
      </c>
      <c r="B159" s="33" t="s">
        <v>224</v>
      </c>
      <c r="C159" s="53">
        <v>0</v>
      </c>
      <c r="D159" s="53">
        <v>0</v>
      </c>
      <c r="E159" s="48"/>
      <c r="F159" s="53">
        <v>0</v>
      </c>
      <c r="G159" s="53" t="e">
        <f t="shared" si="4"/>
        <v>#DIV/0!</v>
      </c>
    </row>
    <row r="160" spans="1:7" s="30" customFormat="1" ht="20.399999999999999" outlineLevel="1" x14ac:dyDescent="0.2">
      <c r="A160" s="17" t="s">
        <v>243</v>
      </c>
      <c r="B160" s="18" t="s">
        <v>244</v>
      </c>
      <c r="C160" s="52">
        <v>0</v>
      </c>
      <c r="D160" s="52">
        <v>0</v>
      </c>
      <c r="E160" s="47"/>
      <c r="F160" s="52">
        <v>0</v>
      </c>
      <c r="G160" s="52"/>
    </row>
    <row r="161" spans="1:7" s="34" customFormat="1" ht="10.199999999999999" hidden="1" outlineLevel="1" x14ac:dyDescent="0.2">
      <c r="A161" s="17" t="s">
        <v>254</v>
      </c>
      <c r="B161" s="18" t="s">
        <v>255</v>
      </c>
      <c r="C161" s="52"/>
      <c r="D161" s="52"/>
      <c r="E161" s="47"/>
      <c r="F161" s="52">
        <v>0</v>
      </c>
      <c r="G161" s="52" t="e">
        <f t="shared" si="4"/>
        <v>#DIV/0!</v>
      </c>
    </row>
    <row r="162" spans="1:7" s="34" customFormat="1" ht="15" customHeight="1" outlineLevel="1" x14ac:dyDescent="0.2">
      <c r="A162" s="17" t="s">
        <v>254</v>
      </c>
      <c r="B162" s="18" t="s">
        <v>255</v>
      </c>
      <c r="C162" s="52">
        <v>0</v>
      </c>
      <c r="D162" s="52">
        <v>0</v>
      </c>
      <c r="E162" s="47"/>
      <c r="F162" s="52">
        <v>0</v>
      </c>
      <c r="G162" s="52"/>
    </row>
    <row r="163" spans="1:7" s="30" customFormat="1" ht="51" outlineLevel="1" x14ac:dyDescent="0.2">
      <c r="A163" s="17" t="s">
        <v>117</v>
      </c>
      <c r="B163" s="18" t="s">
        <v>118</v>
      </c>
      <c r="C163" s="52"/>
      <c r="D163" s="52">
        <v>1.2</v>
      </c>
      <c r="E163" s="47"/>
      <c r="F163" s="52">
        <v>68.400000000000006</v>
      </c>
      <c r="G163" s="52">
        <f t="shared" si="4"/>
        <v>1.7543859649122806</v>
      </c>
    </row>
    <row r="164" spans="1:7" s="30" customFormat="1" ht="20.399999999999999" outlineLevel="1" x14ac:dyDescent="0.2">
      <c r="A164" s="17" t="s">
        <v>119</v>
      </c>
      <c r="B164" s="18" t="s">
        <v>120</v>
      </c>
      <c r="C164" s="52"/>
      <c r="D164" s="52">
        <v>-1934.3</v>
      </c>
      <c r="E164" s="52"/>
      <c r="F164" s="52">
        <v>-1964.1</v>
      </c>
      <c r="G164" s="52">
        <f t="shared" si="4"/>
        <v>98.482765643297185</v>
      </c>
    </row>
    <row r="165" spans="1:7" s="19" customFormat="1" ht="10.199999999999999" x14ac:dyDescent="0.2">
      <c r="A165" s="35" t="s">
        <v>0</v>
      </c>
      <c r="B165" s="36" t="s">
        <v>220</v>
      </c>
      <c r="C165" s="56">
        <f>C5+C68</f>
        <v>1192808.5</v>
      </c>
      <c r="D165" s="56">
        <f>D5+D68</f>
        <v>322278.90000000002</v>
      </c>
      <c r="E165" s="56">
        <f>D165/C165*100</f>
        <v>27.018494586515772</v>
      </c>
      <c r="F165" s="56">
        <f>F5+F68</f>
        <v>319111.80000000005</v>
      </c>
      <c r="G165" s="56">
        <f t="shared" si="4"/>
        <v>100.9924734842146</v>
      </c>
    </row>
    <row r="166" spans="1:7" s="34" customFormat="1" ht="10.199999999999999" x14ac:dyDescent="0.2">
      <c r="A166" s="37"/>
      <c r="B166" s="38" t="s">
        <v>145</v>
      </c>
      <c r="C166" s="49"/>
      <c r="D166" s="49"/>
      <c r="E166" s="49"/>
      <c r="F166" s="59"/>
      <c r="G166" s="59"/>
    </row>
    <row r="167" spans="1:7" s="30" customFormat="1" ht="10.199999999999999" outlineLevel="3" x14ac:dyDescent="0.2">
      <c r="A167" s="17" t="s">
        <v>146</v>
      </c>
      <c r="B167" s="18" t="s">
        <v>147</v>
      </c>
      <c r="C167" s="52">
        <f>C168+C170+C172+C174+C176+C177</f>
        <v>171037.5</v>
      </c>
      <c r="D167" s="52">
        <f>D168+D170+D172+D174+D176+D177</f>
        <v>35345</v>
      </c>
      <c r="E167" s="52">
        <f t="shared" ref="E167:E234" si="5">D167/C167*100</f>
        <v>20.665058832127457</v>
      </c>
      <c r="F167" s="52">
        <f>F168+F170+F172+F174+F176+F177</f>
        <v>29037.9</v>
      </c>
      <c r="G167" s="52">
        <f t="shared" si="4"/>
        <v>121.72023458996691</v>
      </c>
    </row>
    <row r="168" spans="1:7" s="19" customFormat="1" ht="20.399999999999999" outlineLevel="3" x14ac:dyDescent="0.2">
      <c r="A168" s="20" t="s">
        <v>148</v>
      </c>
      <c r="B168" s="21" t="s">
        <v>149</v>
      </c>
      <c r="C168" s="53">
        <v>1181</v>
      </c>
      <c r="D168" s="53">
        <v>234.5</v>
      </c>
      <c r="E168" s="53">
        <f t="shared" si="5"/>
        <v>19.856054191363253</v>
      </c>
      <c r="F168" s="53">
        <v>202.5</v>
      </c>
      <c r="G168" s="53">
        <f t="shared" si="4"/>
        <v>115.80246913580248</v>
      </c>
    </row>
    <row r="169" spans="1:7" s="58" customFormat="1" ht="10.199999999999999" outlineLevel="3" x14ac:dyDescent="0.2">
      <c r="A169" s="39"/>
      <c r="B169" s="40" t="s">
        <v>150</v>
      </c>
      <c r="C169" s="57">
        <v>1181</v>
      </c>
      <c r="D169" s="57">
        <v>234.5</v>
      </c>
      <c r="E169" s="57">
        <f t="shared" si="5"/>
        <v>19.856054191363253</v>
      </c>
      <c r="F169" s="57">
        <v>202.5</v>
      </c>
      <c r="G169" s="57">
        <f t="shared" si="4"/>
        <v>115.80246913580248</v>
      </c>
    </row>
    <row r="170" spans="1:7" s="19" customFormat="1" ht="30.6" outlineLevel="3" x14ac:dyDescent="0.2">
      <c r="A170" s="20" t="s">
        <v>151</v>
      </c>
      <c r="B170" s="21" t="s">
        <v>152</v>
      </c>
      <c r="C170" s="53">
        <v>1628</v>
      </c>
      <c r="D170" s="53">
        <v>350.1</v>
      </c>
      <c r="E170" s="53">
        <f t="shared" si="5"/>
        <v>21.504914004914006</v>
      </c>
      <c r="F170" s="53">
        <v>290</v>
      </c>
      <c r="G170" s="53">
        <f t="shared" si="4"/>
        <v>120.72413793103449</v>
      </c>
    </row>
    <row r="171" spans="1:7" s="58" customFormat="1" ht="10.199999999999999" outlineLevel="3" x14ac:dyDescent="0.2">
      <c r="A171" s="39"/>
      <c r="B171" s="40" t="s">
        <v>150</v>
      </c>
      <c r="C171" s="57">
        <v>1236</v>
      </c>
      <c r="D171" s="57">
        <v>282.3</v>
      </c>
      <c r="E171" s="57">
        <f t="shared" si="5"/>
        <v>22.839805825242721</v>
      </c>
      <c r="F171" s="57">
        <v>222.1</v>
      </c>
      <c r="G171" s="57">
        <f t="shared" si="4"/>
        <v>127.10490769923459</v>
      </c>
    </row>
    <row r="172" spans="1:7" s="19" customFormat="1" ht="30.6" outlineLevel="3" x14ac:dyDescent="0.2">
      <c r="A172" s="20" t="s">
        <v>153</v>
      </c>
      <c r="B172" s="21" t="s">
        <v>154</v>
      </c>
      <c r="C172" s="53">
        <v>63701.599999999999</v>
      </c>
      <c r="D172" s="53">
        <v>12238.4</v>
      </c>
      <c r="E172" s="53">
        <f t="shared" si="5"/>
        <v>19.212076305775678</v>
      </c>
      <c r="F172" s="53">
        <v>10056.200000000001</v>
      </c>
      <c r="G172" s="53">
        <f t="shared" si="4"/>
        <v>121.70004574292474</v>
      </c>
    </row>
    <row r="173" spans="1:7" s="58" customFormat="1" ht="10.199999999999999" outlineLevel="3" x14ac:dyDescent="0.2">
      <c r="A173" s="39"/>
      <c r="B173" s="40" t="s">
        <v>150</v>
      </c>
      <c r="C173" s="57">
        <v>54665.5</v>
      </c>
      <c r="D173" s="57">
        <v>11789.7</v>
      </c>
      <c r="E173" s="57">
        <f t="shared" si="5"/>
        <v>21.566984661258015</v>
      </c>
      <c r="F173" s="57">
        <v>9545.1</v>
      </c>
      <c r="G173" s="57">
        <f t="shared" si="4"/>
        <v>123.51573058427886</v>
      </c>
    </row>
    <row r="174" spans="1:7" s="19" customFormat="1" ht="30.6" outlineLevel="3" x14ac:dyDescent="0.2">
      <c r="A174" s="20" t="s">
        <v>155</v>
      </c>
      <c r="B174" s="21" t="s">
        <v>156</v>
      </c>
      <c r="C174" s="53">
        <v>10298.799999999999</v>
      </c>
      <c r="D174" s="53">
        <v>1917.1</v>
      </c>
      <c r="E174" s="53">
        <f t="shared" si="5"/>
        <v>18.614790072629823</v>
      </c>
      <c r="F174" s="53">
        <v>1531</v>
      </c>
      <c r="G174" s="53">
        <f t="shared" si="4"/>
        <v>125.21881123448726</v>
      </c>
    </row>
    <row r="175" spans="1:7" s="58" customFormat="1" ht="10.199999999999999" outlineLevel="3" x14ac:dyDescent="0.2">
      <c r="A175" s="39"/>
      <c r="B175" s="40" t="s">
        <v>150</v>
      </c>
      <c r="C175" s="57">
        <v>9394.5</v>
      </c>
      <c r="D175" s="57">
        <v>1764.3</v>
      </c>
      <c r="E175" s="57">
        <f t="shared" si="5"/>
        <v>18.780137314386078</v>
      </c>
      <c r="F175" s="57">
        <v>1439.5</v>
      </c>
      <c r="G175" s="57">
        <f t="shared" si="4"/>
        <v>122.56339006599512</v>
      </c>
    </row>
    <row r="176" spans="1:7" s="19" customFormat="1" ht="10.199999999999999" outlineLevel="3" x14ac:dyDescent="0.2">
      <c r="A176" s="20" t="s">
        <v>157</v>
      </c>
      <c r="B176" s="21" t="s">
        <v>158</v>
      </c>
      <c r="C176" s="53">
        <v>474.9</v>
      </c>
      <c r="D176" s="53">
        <v>0</v>
      </c>
      <c r="E176" s="53"/>
      <c r="F176" s="53">
        <v>0</v>
      </c>
      <c r="G176" s="53"/>
    </row>
    <row r="177" spans="1:7" s="19" customFormat="1" ht="10.199999999999999" outlineLevel="3" x14ac:dyDescent="0.2">
      <c r="A177" s="20" t="s">
        <v>159</v>
      </c>
      <c r="B177" s="21" t="s">
        <v>160</v>
      </c>
      <c r="C177" s="53">
        <v>93753.2</v>
      </c>
      <c r="D177" s="53">
        <v>20604.900000000001</v>
      </c>
      <c r="E177" s="53">
        <f t="shared" si="5"/>
        <v>21.977809824091342</v>
      </c>
      <c r="F177" s="53">
        <v>16958.2</v>
      </c>
      <c r="G177" s="53">
        <f t="shared" si="4"/>
        <v>121.5040511375028</v>
      </c>
    </row>
    <row r="178" spans="1:7" s="58" customFormat="1" ht="10.199999999999999" outlineLevel="3" x14ac:dyDescent="0.2">
      <c r="A178" s="39"/>
      <c r="B178" s="40" t="s">
        <v>150</v>
      </c>
      <c r="C178" s="57">
        <v>52221.8</v>
      </c>
      <c r="D178" s="57">
        <v>14865.6</v>
      </c>
      <c r="E178" s="57">
        <f t="shared" si="5"/>
        <v>28.466272706034644</v>
      </c>
      <c r="F178" s="57">
        <v>11966.6</v>
      </c>
      <c r="G178" s="57">
        <f t="shared" si="4"/>
        <v>124.22576170340783</v>
      </c>
    </row>
    <row r="179" spans="1:7" s="41" customFormat="1" ht="10.199999999999999" outlineLevel="3" x14ac:dyDescent="0.2">
      <c r="A179" s="39"/>
      <c r="B179" s="40" t="s">
        <v>161</v>
      </c>
      <c r="C179" s="50"/>
      <c r="D179" s="50"/>
      <c r="E179" s="50"/>
      <c r="F179" s="57"/>
      <c r="G179" s="57"/>
    </row>
    <row r="180" spans="1:7" s="58" customFormat="1" ht="10.199999999999999" outlineLevel="3" x14ac:dyDescent="0.2">
      <c r="A180" s="39"/>
      <c r="B180" s="40" t="s">
        <v>162</v>
      </c>
      <c r="C180" s="57">
        <v>2735.1</v>
      </c>
      <c r="D180" s="57">
        <v>553.70000000000005</v>
      </c>
      <c r="E180" s="57">
        <f t="shared" si="5"/>
        <v>20.244232386384411</v>
      </c>
      <c r="F180" s="57">
        <v>671.6</v>
      </c>
      <c r="G180" s="57">
        <f t="shared" si="4"/>
        <v>82.444907683144734</v>
      </c>
    </row>
    <row r="181" spans="1:7" s="58" customFormat="1" ht="10.199999999999999" outlineLevel="3" x14ac:dyDescent="0.2">
      <c r="A181" s="39"/>
      <c r="B181" s="40" t="s">
        <v>150</v>
      </c>
      <c r="C181" s="57">
        <v>2176.8000000000002</v>
      </c>
      <c r="D181" s="57">
        <v>469.1</v>
      </c>
      <c r="E181" s="57">
        <f t="shared" si="5"/>
        <v>21.549981624402793</v>
      </c>
      <c r="F181" s="57">
        <v>590.6</v>
      </c>
      <c r="G181" s="57">
        <f t="shared" si="4"/>
        <v>79.427700643413473</v>
      </c>
    </row>
    <row r="182" spans="1:7" s="58" customFormat="1" ht="10.199999999999999" outlineLevel="3" x14ac:dyDescent="0.2">
      <c r="A182" s="39"/>
      <c r="B182" s="40" t="s">
        <v>163</v>
      </c>
      <c r="C182" s="57">
        <v>52801</v>
      </c>
      <c r="D182" s="57">
        <v>11982.3</v>
      </c>
      <c r="E182" s="57">
        <f t="shared" si="5"/>
        <v>22.693320202268897</v>
      </c>
      <c r="F182" s="57">
        <v>7619.6</v>
      </c>
      <c r="G182" s="57">
        <f t="shared" si="4"/>
        <v>157.25628641923458</v>
      </c>
    </row>
    <row r="183" spans="1:7" s="58" customFormat="1" ht="10.199999999999999" outlineLevel="3" x14ac:dyDescent="0.2">
      <c r="A183" s="39"/>
      <c r="B183" s="40" t="s">
        <v>150</v>
      </c>
      <c r="C183" s="57">
        <v>28999</v>
      </c>
      <c r="D183" s="57">
        <v>8010.7</v>
      </c>
      <c r="E183" s="57">
        <f t="shared" si="5"/>
        <v>27.624056001931102</v>
      </c>
      <c r="F183" s="57">
        <v>4612.8999999999996</v>
      </c>
      <c r="G183" s="57">
        <f t="shared" si="4"/>
        <v>173.65865290814889</v>
      </c>
    </row>
    <row r="184" spans="1:7" s="58" customFormat="1" ht="10.199999999999999" outlineLevel="3" x14ac:dyDescent="0.2">
      <c r="A184" s="39"/>
      <c r="B184" s="40" t="s">
        <v>164</v>
      </c>
      <c r="C184" s="57">
        <v>14988</v>
      </c>
      <c r="D184" s="57">
        <v>3056.4</v>
      </c>
      <c r="E184" s="57">
        <f t="shared" si="5"/>
        <v>20.392313851080864</v>
      </c>
      <c r="F184" s="57">
        <v>3240.1</v>
      </c>
      <c r="G184" s="57">
        <f t="shared" si="4"/>
        <v>94.330421900558619</v>
      </c>
    </row>
    <row r="185" spans="1:7" s="58" customFormat="1" ht="10.199999999999999" outlineLevel="3" x14ac:dyDescent="0.2">
      <c r="A185" s="39"/>
      <c r="B185" s="40" t="s">
        <v>150</v>
      </c>
      <c r="C185" s="57">
        <v>14557</v>
      </c>
      <c r="D185" s="57">
        <v>3037.9</v>
      </c>
      <c r="E185" s="57">
        <f t="shared" si="5"/>
        <v>20.868997733049394</v>
      </c>
      <c r="F185" s="57">
        <v>3218.1</v>
      </c>
      <c r="G185" s="57">
        <f t="shared" si="4"/>
        <v>94.400422609614381</v>
      </c>
    </row>
    <row r="186" spans="1:7" s="30" customFormat="1" ht="20.399999999999999" outlineLevel="3" x14ac:dyDescent="0.2">
      <c r="A186" s="17" t="s">
        <v>165</v>
      </c>
      <c r="B186" s="18" t="s">
        <v>166</v>
      </c>
      <c r="C186" s="52">
        <f>C188+C190</f>
        <v>12649.7</v>
      </c>
      <c r="D186" s="52">
        <f>D188+D190</f>
        <v>1802.7</v>
      </c>
      <c r="E186" s="52">
        <f t="shared" si="5"/>
        <v>14.25093085211507</v>
      </c>
      <c r="F186" s="52">
        <f>F188+F190</f>
        <v>1644.9</v>
      </c>
      <c r="G186" s="52">
        <f t="shared" si="4"/>
        <v>109.5932883457961</v>
      </c>
    </row>
    <row r="187" spans="1:7" s="58" customFormat="1" ht="10.199999999999999" outlineLevel="3" x14ac:dyDescent="0.2">
      <c r="A187" s="39"/>
      <c r="B187" s="40" t="s">
        <v>150</v>
      </c>
      <c r="C187" s="65">
        <f>C189+C191</f>
        <v>6553.4</v>
      </c>
      <c r="D187" s="65">
        <f>D189+D191</f>
        <v>1446.7</v>
      </c>
      <c r="E187" s="65">
        <f t="shared" si="5"/>
        <v>22.07556382946257</v>
      </c>
      <c r="F187" s="57">
        <v>1310.0999999999999</v>
      </c>
      <c r="G187" s="57">
        <f t="shared" si="4"/>
        <v>110.42668498587895</v>
      </c>
    </row>
    <row r="188" spans="1:7" s="19" customFormat="1" ht="20.399999999999999" outlineLevel="3" x14ac:dyDescent="0.2">
      <c r="A188" s="20" t="s">
        <v>167</v>
      </c>
      <c r="B188" s="21" t="s">
        <v>168</v>
      </c>
      <c r="C188" s="53">
        <v>5446.3</v>
      </c>
      <c r="D188" s="53">
        <v>329</v>
      </c>
      <c r="E188" s="53">
        <f t="shared" si="5"/>
        <v>6.0407983401575382</v>
      </c>
      <c r="F188" s="53">
        <v>314.7</v>
      </c>
      <c r="G188" s="53">
        <f t="shared" si="4"/>
        <v>104.54401016841437</v>
      </c>
    </row>
    <row r="189" spans="1:7" s="58" customFormat="1" ht="10.199999999999999" outlineLevel="3" x14ac:dyDescent="0.2">
      <c r="A189" s="39"/>
      <c r="B189" s="40" t="s">
        <v>150</v>
      </c>
      <c r="C189" s="57">
        <v>1324.4</v>
      </c>
      <c r="D189" s="57">
        <v>184.4</v>
      </c>
      <c r="E189" s="57">
        <f t="shared" si="5"/>
        <v>13.923286016309271</v>
      </c>
      <c r="F189" s="57">
        <v>161.80000000000001</v>
      </c>
      <c r="G189" s="57">
        <f t="shared" si="4"/>
        <v>113.96786155747836</v>
      </c>
    </row>
    <row r="190" spans="1:7" s="19" customFormat="1" ht="20.399999999999999" outlineLevel="3" x14ac:dyDescent="0.2">
      <c r="A190" s="20" t="s">
        <v>169</v>
      </c>
      <c r="B190" s="21" t="s">
        <v>170</v>
      </c>
      <c r="C190" s="53">
        <v>7203.4</v>
      </c>
      <c r="D190" s="53">
        <v>1473.7</v>
      </c>
      <c r="E190" s="53">
        <f t="shared" si="5"/>
        <v>20.458394646972263</v>
      </c>
      <c r="F190" s="53">
        <v>1330.2</v>
      </c>
      <c r="G190" s="53">
        <f t="shared" si="4"/>
        <v>110.78785145090964</v>
      </c>
    </row>
    <row r="191" spans="1:7" s="58" customFormat="1" ht="10.199999999999999" outlineLevel="3" x14ac:dyDescent="0.2">
      <c r="A191" s="39"/>
      <c r="B191" s="40" t="s">
        <v>150</v>
      </c>
      <c r="C191" s="57">
        <v>5229</v>
      </c>
      <c r="D191" s="57">
        <v>1262.3</v>
      </c>
      <c r="E191" s="57">
        <f t="shared" si="5"/>
        <v>24.140371007840887</v>
      </c>
      <c r="F191" s="57">
        <v>1148.3</v>
      </c>
      <c r="G191" s="57">
        <f t="shared" si="4"/>
        <v>109.92771923713316</v>
      </c>
    </row>
    <row r="192" spans="1:7" s="30" customFormat="1" ht="10.199999999999999" outlineLevel="3" x14ac:dyDescent="0.2">
      <c r="A192" s="17" t="s">
        <v>171</v>
      </c>
      <c r="B192" s="18" t="s">
        <v>172</v>
      </c>
      <c r="C192" s="52">
        <f>C193+C195+C197</f>
        <v>43046.400000000001</v>
      </c>
      <c r="D192" s="52">
        <f>D193+D195+D197</f>
        <v>6380.2</v>
      </c>
      <c r="E192" s="52">
        <f t="shared" si="5"/>
        <v>14.821680790960452</v>
      </c>
      <c r="F192" s="52">
        <f>F193+F195+F197</f>
        <v>4894.8</v>
      </c>
      <c r="G192" s="52">
        <f t="shared" si="4"/>
        <v>130.34649015281522</v>
      </c>
    </row>
    <row r="193" spans="1:7" s="19" customFormat="1" ht="10.199999999999999" outlineLevel="3" x14ac:dyDescent="0.2">
      <c r="A193" s="20" t="s">
        <v>173</v>
      </c>
      <c r="B193" s="21" t="s">
        <v>174</v>
      </c>
      <c r="C193" s="53">
        <v>83.9</v>
      </c>
      <c r="D193" s="53">
        <v>0</v>
      </c>
      <c r="E193" s="53">
        <f t="shared" si="5"/>
        <v>0</v>
      </c>
      <c r="F193" s="53">
        <v>0</v>
      </c>
      <c r="G193" s="53"/>
    </row>
    <row r="194" spans="1:7" s="58" customFormat="1" ht="10.199999999999999" outlineLevel="3" x14ac:dyDescent="0.2">
      <c r="A194" s="39"/>
      <c r="B194" s="40" t="s">
        <v>150</v>
      </c>
      <c r="C194" s="57">
        <v>43.9</v>
      </c>
      <c r="D194" s="57">
        <v>0</v>
      </c>
      <c r="E194" s="57">
        <f t="shared" si="5"/>
        <v>0</v>
      </c>
      <c r="F194" s="57">
        <v>0</v>
      </c>
      <c r="G194" s="57"/>
    </row>
    <row r="195" spans="1:7" s="19" customFormat="1" ht="10.199999999999999" outlineLevel="3" x14ac:dyDescent="0.2">
      <c r="A195" s="20" t="s">
        <v>175</v>
      </c>
      <c r="B195" s="21" t="s">
        <v>176</v>
      </c>
      <c r="C195" s="53">
        <v>42462.5</v>
      </c>
      <c r="D195" s="53">
        <v>6380.2</v>
      </c>
      <c r="E195" s="53">
        <f t="shared" si="5"/>
        <v>15.025493082131291</v>
      </c>
      <c r="F195" s="53">
        <v>4894.8</v>
      </c>
      <c r="G195" s="53">
        <f t="shared" si="4"/>
        <v>130.34649015281522</v>
      </c>
    </row>
    <row r="196" spans="1:7" s="58" customFormat="1" ht="10.199999999999999" outlineLevel="3" x14ac:dyDescent="0.2">
      <c r="A196" s="39"/>
      <c r="B196" s="40" t="s">
        <v>150</v>
      </c>
      <c r="C196" s="57">
        <v>12742.5</v>
      </c>
      <c r="D196" s="57">
        <v>3475.8</v>
      </c>
      <c r="E196" s="57">
        <f t="shared" si="5"/>
        <v>27.27722189523249</v>
      </c>
      <c r="F196" s="57">
        <v>2723.8</v>
      </c>
      <c r="G196" s="57">
        <f t="shared" si="4"/>
        <v>127.60848814156694</v>
      </c>
    </row>
    <row r="197" spans="1:7" s="19" customFormat="1" ht="10.199999999999999" outlineLevel="3" x14ac:dyDescent="0.2">
      <c r="A197" s="20" t="s">
        <v>177</v>
      </c>
      <c r="B197" s="21" t="s">
        <v>178</v>
      </c>
      <c r="C197" s="53">
        <v>500</v>
      </c>
      <c r="D197" s="53">
        <v>0</v>
      </c>
      <c r="E197" s="53"/>
      <c r="F197" s="53">
        <v>0</v>
      </c>
      <c r="G197" s="53"/>
    </row>
    <row r="198" spans="1:7" s="30" customFormat="1" ht="10.199999999999999" outlineLevel="3" x14ac:dyDescent="0.2">
      <c r="A198" s="17" t="s">
        <v>179</v>
      </c>
      <c r="B198" s="18" t="s">
        <v>180</v>
      </c>
      <c r="C198" s="52">
        <f>C200+C201+C202+C203</f>
        <v>82837.099999999991</v>
      </c>
      <c r="D198" s="52">
        <f>D200+D201+D202+D203</f>
        <v>28308.5</v>
      </c>
      <c r="E198" s="52">
        <f t="shared" si="5"/>
        <v>34.17369753407592</v>
      </c>
      <c r="F198" s="52">
        <f>F200+F201+F202+F203</f>
        <v>12628</v>
      </c>
      <c r="G198" s="52">
        <f t="shared" ref="G198:G234" si="6">D198/F198*100</f>
        <v>224.17247386759581</v>
      </c>
    </row>
    <row r="199" spans="1:7" s="58" customFormat="1" ht="10.199999999999999" outlineLevel="3" x14ac:dyDescent="0.2">
      <c r="A199" s="39"/>
      <c r="B199" s="40" t="s">
        <v>150</v>
      </c>
      <c r="C199" s="57">
        <v>17876.099999999999</v>
      </c>
      <c r="D199" s="57">
        <v>4224.2</v>
      </c>
      <c r="E199" s="57">
        <f t="shared" si="5"/>
        <v>23.630433931338494</v>
      </c>
      <c r="F199" s="57">
        <v>3817.1</v>
      </c>
      <c r="G199" s="57">
        <f t="shared" si="6"/>
        <v>110.66516465379476</v>
      </c>
    </row>
    <row r="200" spans="1:7" s="19" customFormat="1" ht="10.199999999999999" outlineLevel="3" x14ac:dyDescent="0.2">
      <c r="A200" s="20" t="s">
        <v>181</v>
      </c>
      <c r="B200" s="21" t="s">
        <v>182</v>
      </c>
      <c r="C200" s="53">
        <v>3589.7</v>
      </c>
      <c r="D200" s="53">
        <v>61.3</v>
      </c>
      <c r="E200" s="53">
        <f t="shared" si="5"/>
        <v>1.7076635930579158</v>
      </c>
      <c r="F200" s="53">
        <v>0</v>
      </c>
      <c r="G200" s="53"/>
    </row>
    <row r="201" spans="1:7" s="19" customFormat="1" ht="10.199999999999999" outlineLevel="3" x14ac:dyDescent="0.2">
      <c r="A201" s="20" t="s">
        <v>183</v>
      </c>
      <c r="B201" s="21" t="s">
        <v>184</v>
      </c>
      <c r="C201" s="53">
        <v>38640.6</v>
      </c>
      <c r="D201" s="53">
        <v>17621.7</v>
      </c>
      <c r="E201" s="53">
        <f t="shared" si="5"/>
        <v>45.604105526311706</v>
      </c>
      <c r="F201" s="53">
        <v>3904.3</v>
      </c>
      <c r="G201" s="53">
        <f t="shared" si="6"/>
        <v>451.34082934200751</v>
      </c>
    </row>
    <row r="202" spans="1:7" s="19" customFormat="1" ht="10.199999999999999" outlineLevel="3" x14ac:dyDescent="0.2">
      <c r="A202" s="20" t="s">
        <v>185</v>
      </c>
      <c r="B202" s="21" t="s">
        <v>186</v>
      </c>
      <c r="C202" s="53">
        <v>30537.8</v>
      </c>
      <c r="D202" s="53">
        <v>8973.7000000000007</v>
      </c>
      <c r="E202" s="53">
        <f t="shared" si="5"/>
        <v>29.385548402307965</v>
      </c>
      <c r="F202" s="53">
        <v>7368.7</v>
      </c>
      <c r="G202" s="53">
        <f t="shared" si="6"/>
        <v>121.78131827866518</v>
      </c>
    </row>
    <row r="203" spans="1:7" s="19" customFormat="1" ht="10.199999999999999" outlineLevel="3" x14ac:dyDescent="0.2">
      <c r="A203" s="20" t="s">
        <v>187</v>
      </c>
      <c r="B203" s="21" t="s">
        <v>188</v>
      </c>
      <c r="C203" s="53">
        <v>10069</v>
      </c>
      <c r="D203" s="53">
        <v>1651.8</v>
      </c>
      <c r="E203" s="53">
        <f t="shared" si="5"/>
        <v>16.404806832853311</v>
      </c>
      <c r="F203" s="53">
        <v>1355</v>
      </c>
      <c r="G203" s="53">
        <f t="shared" si="6"/>
        <v>121.90405904059041</v>
      </c>
    </row>
    <row r="204" spans="1:7" s="58" customFormat="1" ht="10.199999999999999" outlineLevel="3" x14ac:dyDescent="0.2">
      <c r="A204" s="39"/>
      <c r="B204" s="40" t="s">
        <v>150</v>
      </c>
      <c r="C204" s="57">
        <v>7658</v>
      </c>
      <c r="D204" s="57">
        <v>1495.1</v>
      </c>
      <c r="E204" s="57">
        <f t="shared" si="5"/>
        <v>19.523374249151214</v>
      </c>
      <c r="F204" s="57">
        <v>1189.4000000000001</v>
      </c>
      <c r="G204" s="57">
        <f t="shared" si="6"/>
        <v>125.70203463931394</v>
      </c>
    </row>
    <row r="205" spans="1:7" s="30" customFormat="1" ht="10.199999999999999" outlineLevel="3" x14ac:dyDescent="0.2">
      <c r="A205" s="17" t="s">
        <v>189</v>
      </c>
      <c r="B205" s="18" t="s">
        <v>190</v>
      </c>
      <c r="C205" s="52">
        <f>C207+C208+C210+C211+C209</f>
        <v>737417.1</v>
      </c>
      <c r="D205" s="52">
        <f>D207+D208+D210+D211+D209</f>
        <v>198313.19999999998</v>
      </c>
      <c r="E205" s="52">
        <f t="shared" si="5"/>
        <v>26.892948373451063</v>
      </c>
      <c r="F205" s="52">
        <f>F207+F208+F210+F211</f>
        <v>178518.80000000002</v>
      </c>
      <c r="G205" s="52">
        <f t="shared" si="6"/>
        <v>111.08813189423185</v>
      </c>
    </row>
    <row r="206" spans="1:7" s="58" customFormat="1" ht="10.199999999999999" outlineLevel="3" x14ac:dyDescent="0.2">
      <c r="A206" s="39"/>
      <c r="B206" s="40" t="s">
        <v>150</v>
      </c>
      <c r="C206" s="57">
        <v>496293.3</v>
      </c>
      <c r="D206" s="57">
        <v>144892.79999999999</v>
      </c>
      <c r="E206" s="57">
        <f t="shared" si="5"/>
        <v>29.194994169778234</v>
      </c>
      <c r="F206" s="57">
        <v>126759.5</v>
      </c>
      <c r="G206" s="57">
        <f t="shared" si="6"/>
        <v>114.30527889428406</v>
      </c>
    </row>
    <row r="207" spans="1:7" s="19" customFormat="1" ht="10.199999999999999" outlineLevel="3" x14ac:dyDescent="0.2">
      <c r="A207" s="20" t="s">
        <v>191</v>
      </c>
      <c r="B207" s="21" t="s">
        <v>192</v>
      </c>
      <c r="C207" s="53">
        <v>199667.5</v>
      </c>
      <c r="D207" s="53">
        <v>45173.599999999999</v>
      </c>
      <c r="E207" s="53">
        <f t="shared" si="5"/>
        <v>22.624413086756732</v>
      </c>
      <c r="F207" s="53">
        <v>48525.5</v>
      </c>
      <c r="G207" s="53">
        <f t="shared" si="6"/>
        <v>93.09249775891027</v>
      </c>
    </row>
    <row r="208" spans="1:7" s="19" customFormat="1" ht="10.199999999999999" outlineLevel="3" x14ac:dyDescent="0.2">
      <c r="A208" s="20" t="s">
        <v>193</v>
      </c>
      <c r="B208" s="21" t="s">
        <v>194</v>
      </c>
      <c r="C208" s="53">
        <v>393150.8</v>
      </c>
      <c r="D208" s="53">
        <v>126085.5</v>
      </c>
      <c r="E208" s="53">
        <f t="shared" si="5"/>
        <v>32.070518488071244</v>
      </c>
      <c r="F208" s="53">
        <v>114014.6</v>
      </c>
      <c r="G208" s="53">
        <f t="shared" si="6"/>
        <v>110.58715287340392</v>
      </c>
    </row>
    <row r="209" spans="1:7" s="19" customFormat="1" ht="10.199999999999999" outlineLevel="3" x14ac:dyDescent="0.2">
      <c r="A209" s="20" t="s">
        <v>377</v>
      </c>
      <c r="B209" s="21" t="s">
        <v>378</v>
      </c>
      <c r="C209" s="53">
        <v>89243.4</v>
      </c>
      <c r="D209" s="53">
        <v>19111.400000000001</v>
      </c>
      <c r="E209" s="53">
        <f t="shared" si="5"/>
        <v>21.414916957444476</v>
      </c>
      <c r="F209" s="53"/>
      <c r="G209" s="53"/>
    </row>
    <row r="210" spans="1:7" s="19" customFormat="1" ht="10.199999999999999" outlineLevel="3" x14ac:dyDescent="0.2">
      <c r="A210" s="20" t="s">
        <v>195</v>
      </c>
      <c r="B210" s="21" t="s">
        <v>196</v>
      </c>
      <c r="C210" s="53">
        <v>29150.7</v>
      </c>
      <c r="D210" s="53">
        <v>2797.9</v>
      </c>
      <c r="E210" s="53">
        <f t="shared" si="5"/>
        <v>9.5980542491260934</v>
      </c>
      <c r="F210" s="53">
        <v>2628.2</v>
      </c>
      <c r="G210" s="53">
        <f t="shared" si="6"/>
        <v>106.45689064759152</v>
      </c>
    </row>
    <row r="211" spans="1:7" s="19" customFormat="1" ht="10.199999999999999" outlineLevel="3" x14ac:dyDescent="0.2">
      <c r="A211" s="20" t="s">
        <v>197</v>
      </c>
      <c r="B211" s="21" t="s">
        <v>198</v>
      </c>
      <c r="C211" s="53">
        <v>26204.7</v>
      </c>
      <c r="D211" s="53">
        <v>5144.8</v>
      </c>
      <c r="E211" s="53">
        <f t="shared" si="5"/>
        <v>19.633119249600263</v>
      </c>
      <c r="F211" s="53">
        <v>13350.5</v>
      </c>
      <c r="G211" s="53">
        <f t="shared" si="6"/>
        <v>38.536384405078458</v>
      </c>
    </row>
    <row r="212" spans="1:7" s="30" customFormat="1" ht="10.199999999999999" outlineLevel="3" x14ac:dyDescent="0.2">
      <c r="A212" s="17" t="s">
        <v>199</v>
      </c>
      <c r="B212" s="18" t="s">
        <v>200</v>
      </c>
      <c r="C212" s="52">
        <f>C214</f>
        <v>101647.9</v>
      </c>
      <c r="D212" s="52">
        <f>D214</f>
        <v>24218.799999999999</v>
      </c>
      <c r="E212" s="52">
        <f t="shared" si="5"/>
        <v>23.826168568165208</v>
      </c>
      <c r="F212" s="52">
        <f>F214</f>
        <v>23717.9</v>
      </c>
      <c r="G212" s="52">
        <f t="shared" si="6"/>
        <v>102.11190704067393</v>
      </c>
    </row>
    <row r="213" spans="1:7" s="58" customFormat="1" ht="10.199999999999999" outlineLevel="3" x14ac:dyDescent="0.2">
      <c r="A213" s="39"/>
      <c r="B213" s="40" t="s">
        <v>150</v>
      </c>
      <c r="C213" s="57">
        <v>74949.7</v>
      </c>
      <c r="D213" s="57">
        <v>15031.1</v>
      </c>
      <c r="E213" s="57">
        <f t="shared" si="5"/>
        <v>20.054916830887919</v>
      </c>
      <c r="F213" s="57">
        <v>16814.2</v>
      </c>
      <c r="G213" s="57">
        <f t="shared" si="6"/>
        <v>89.395273043023167</v>
      </c>
    </row>
    <row r="214" spans="1:7" s="19" customFormat="1" ht="10.199999999999999" outlineLevel="3" x14ac:dyDescent="0.2">
      <c r="A214" s="20" t="s">
        <v>201</v>
      </c>
      <c r="B214" s="21" t="s">
        <v>202</v>
      </c>
      <c r="C214" s="53">
        <v>101647.9</v>
      </c>
      <c r="D214" s="53">
        <v>24218.799999999999</v>
      </c>
      <c r="E214" s="53">
        <f t="shared" si="5"/>
        <v>23.826168568165208</v>
      </c>
      <c r="F214" s="53">
        <v>23717.9</v>
      </c>
      <c r="G214" s="53">
        <f t="shared" si="6"/>
        <v>102.11190704067393</v>
      </c>
    </row>
    <row r="215" spans="1:7" s="19" customFormat="1" ht="10.199999999999999" outlineLevel="3" x14ac:dyDescent="0.2">
      <c r="A215" s="17" t="s">
        <v>352</v>
      </c>
      <c r="B215" s="18" t="s">
        <v>351</v>
      </c>
      <c r="C215" s="52">
        <f>C216</f>
        <v>565</v>
      </c>
      <c r="D215" s="52">
        <f>D216</f>
        <v>0</v>
      </c>
      <c r="E215" s="52"/>
      <c r="F215" s="53"/>
      <c r="G215" s="53"/>
    </row>
    <row r="216" spans="1:7" s="19" customFormat="1" ht="10.199999999999999" outlineLevel="3" x14ac:dyDescent="0.2">
      <c r="A216" s="20" t="s">
        <v>353</v>
      </c>
      <c r="B216" s="21" t="s">
        <v>354</v>
      </c>
      <c r="C216" s="53">
        <v>565</v>
      </c>
      <c r="D216" s="53">
        <v>0</v>
      </c>
      <c r="E216" s="53"/>
      <c r="F216" s="53"/>
      <c r="G216" s="53"/>
    </row>
    <row r="217" spans="1:7" s="30" customFormat="1" ht="10.199999999999999" outlineLevel="3" x14ac:dyDescent="0.2">
      <c r="A217" s="17">
        <v>1000</v>
      </c>
      <c r="B217" s="18" t="s">
        <v>203</v>
      </c>
      <c r="C217" s="52">
        <f>C219+C220+C221</f>
        <v>60666.9</v>
      </c>
      <c r="D217" s="52">
        <f>D219+D220+D221</f>
        <v>19118.899999999998</v>
      </c>
      <c r="E217" s="52">
        <f t="shared" si="5"/>
        <v>31.514549119866018</v>
      </c>
      <c r="F217" s="52">
        <f>F219+F220+F221</f>
        <v>22366.9</v>
      </c>
      <c r="G217" s="52">
        <f t="shared" si="6"/>
        <v>85.478541952617476</v>
      </c>
    </row>
    <row r="218" spans="1:7" s="58" customFormat="1" ht="10.199999999999999" outlineLevel="3" x14ac:dyDescent="0.2">
      <c r="A218" s="39"/>
      <c r="B218" s="40" t="s">
        <v>150</v>
      </c>
      <c r="C218" s="57">
        <v>1492.6</v>
      </c>
      <c r="D218" s="57">
        <v>680.5</v>
      </c>
      <c r="E218" s="57">
        <f t="shared" si="5"/>
        <v>45.591585153423559</v>
      </c>
      <c r="F218" s="57">
        <v>363.9</v>
      </c>
      <c r="G218" s="57">
        <f t="shared" si="6"/>
        <v>187.00192360538611</v>
      </c>
    </row>
    <row r="219" spans="1:7" s="19" customFormat="1" ht="10.199999999999999" outlineLevel="3" x14ac:dyDescent="0.2">
      <c r="A219" s="20" t="s">
        <v>204</v>
      </c>
      <c r="B219" s="21" t="s">
        <v>205</v>
      </c>
      <c r="C219" s="53">
        <v>6500</v>
      </c>
      <c r="D219" s="53">
        <v>1772.8</v>
      </c>
      <c r="E219" s="53">
        <f t="shared" si="5"/>
        <v>27.273846153846154</v>
      </c>
      <c r="F219" s="53">
        <v>1527.4</v>
      </c>
      <c r="G219" s="53">
        <f t="shared" si="6"/>
        <v>116.06651826633494</v>
      </c>
    </row>
    <row r="220" spans="1:7" s="19" customFormat="1" ht="10.199999999999999" outlineLevel="3" x14ac:dyDescent="0.2">
      <c r="A220" s="20">
        <v>1003</v>
      </c>
      <c r="B220" s="21" t="s">
        <v>206</v>
      </c>
      <c r="C220" s="53">
        <v>33165.300000000003</v>
      </c>
      <c r="D220" s="53">
        <v>10419.799999999999</v>
      </c>
      <c r="E220" s="53">
        <f t="shared" si="5"/>
        <v>31.4177770139272</v>
      </c>
      <c r="F220" s="53">
        <v>12256.8</v>
      </c>
      <c r="G220" s="53">
        <f t="shared" si="6"/>
        <v>85.012401279289861</v>
      </c>
    </row>
    <row r="221" spans="1:7" s="19" customFormat="1" ht="10.199999999999999" outlineLevel="3" x14ac:dyDescent="0.2">
      <c r="A221" s="20">
        <v>1004</v>
      </c>
      <c r="B221" s="21" t="s">
        <v>207</v>
      </c>
      <c r="C221" s="53">
        <v>21001.599999999999</v>
      </c>
      <c r="D221" s="53">
        <v>6926.3</v>
      </c>
      <c r="E221" s="53">
        <f t="shared" si="5"/>
        <v>32.979868200518055</v>
      </c>
      <c r="F221" s="53">
        <v>8582.7000000000007</v>
      </c>
      <c r="G221" s="53">
        <f t="shared" si="6"/>
        <v>80.700711897188526</v>
      </c>
    </row>
    <row r="222" spans="1:7" s="30" customFormat="1" ht="10.199999999999999" outlineLevel="3" x14ac:dyDescent="0.2">
      <c r="A222" s="17">
        <v>1100</v>
      </c>
      <c r="B222" s="18" t="s">
        <v>208</v>
      </c>
      <c r="C222" s="52">
        <f>C224</f>
        <v>16819.3</v>
      </c>
      <c r="D222" s="52">
        <f>D224</f>
        <v>2984.9</v>
      </c>
      <c r="E222" s="52">
        <f t="shared" si="5"/>
        <v>17.746874126747251</v>
      </c>
      <c r="F222" s="52">
        <f>F224</f>
        <v>3458.2</v>
      </c>
      <c r="G222" s="52">
        <f t="shared" si="6"/>
        <v>86.313689202475288</v>
      </c>
    </row>
    <row r="223" spans="1:7" s="58" customFormat="1" ht="10.199999999999999" outlineLevel="3" x14ac:dyDescent="0.2">
      <c r="A223" s="39"/>
      <c r="B223" s="40" t="s">
        <v>150</v>
      </c>
      <c r="C223" s="57">
        <v>12150.4</v>
      </c>
      <c r="D223" s="57">
        <v>2242.4</v>
      </c>
      <c r="E223" s="57">
        <f t="shared" si="5"/>
        <v>18.455359494337635</v>
      </c>
      <c r="F223" s="57">
        <v>2136.3000000000002</v>
      </c>
      <c r="G223" s="57">
        <f t="shared" si="6"/>
        <v>104.96653091794224</v>
      </c>
    </row>
    <row r="224" spans="1:7" s="19" customFormat="1" ht="10.199999999999999" outlineLevel="3" x14ac:dyDescent="0.2">
      <c r="A224" s="20" t="s">
        <v>209</v>
      </c>
      <c r="B224" s="21" t="s">
        <v>210</v>
      </c>
      <c r="C224" s="53">
        <v>16819.3</v>
      </c>
      <c r="D224" s="53">
        <v>2984.9</v>
      </c>
      <c r="E224" s="53">
        <f t="shared" si="5"/>
        <v>17.746874126747251</v>
      </c>
      <c r="F224" s="53">
        <v>3458.2</v>
      </c>
      <c r="G224" s="53">
        <f t="shared" si="6"/>
        <v>86.313689202475288</v>
      </c>
    </row>
    <row r="225" spans="1:7" s="30" customFormat="1" ht="10.199999999999999" outlineLevel="3" x14ac:dyDescent="0.2">
      <c r="A225" s="17">
        <v>1200</v>
      </c>
      <c r="B225" s="18" t="s">
        <v>211</v>
      </c>
      <c r="C225" s="52">
        <f>C227</f>
        <v>3249.3</v>
      </c>
      <c r="D225" s="52">
        <f>D227</f>
        <v>542.1</v>
      </c>
      <c r="E225" s="52">
        <f t="shared" si="5"/>
        <v>16.683593389345397</v>
      </c>
      <c r="F225" s="52">
        <f>F227</f>
        <v>717.5</v>
      </c>
      <c r="G225" s="52">
        <f t="shared" si="6"/>
        <v>75.554006968641119</v>
      </c>
    </row>
    <row r="226" spans="1:7" s="58" customFormat="1" ht="10.199999999999999" outlineLevel="3" x14ac:dyDescent="0.2">
      <c r="A226" s="39"/>
      <c r="B226" s="40" t="s">
        <v>150</v>
      </c>
      <c r="C226" s="57">
        <v>1277.5</v>
      </c>
      <c r="D226" s="57">
        <v>240.7</v>
      </c>
      <c r="E226" s="57">
        <f t="shared" si="5"/>
        <v>18.841487279843445</v>
      </c>
      <c r="F226" s="57">
        <v>334.1</v>
      </c>
      <c r="G226" s="57">
        <f t="shared" si="6"/>
        <v>72.04429811433701</v>
      </c>
    </row>
    <row r="227" spans="1:7" s="19" customFormat="1" ht="10.199999999999999" outlineLevel="3" x14ac:dyDescent="0.2">
      <c r="A227" s="20" t="s">
        <v>212</v>
      </c>
      <c r="B227" s="21" t="s">
        <v>213</v>
      </c>
      <c r="C227" s="53">
        <v>3249.3</v>
      </c>
      <c r="D227" s="53">
        <v>542.1</v>
      </c>
      <c r="E227" s="53">
        <f t="shared" si="5"/>
        <v>16.683593389345397</v>
      </c>
      <c r="F227" s="53">
        <v>717.5</v>
      </c>
      <c r="G227" s="53">
        <f t="shared" si="6"/>
        <v>75.554006968641119</v>
      </c>
    </row>
    <row r="228" spans="1:7" s="34" customFormat="1" ht="10.199999999999999" hidden="1" outlineLevel="3" x14ac:dyDescent="0.2">
      <c r="A228" s="42" t="s">
        <v>214</v>
      </c>
      <c r="B228" s="18" t="s">
        <v>215</v>
      </c>
      <c r="C228" s="48">
        <v>0</v>
      </c>
      <c r="D228" s="48">
        <f>D229</f>
        <v>0</v>
      </c>
      <c r="E228" s="48" t="e">
        <f t="shared" si="5"/>
        <v>#DIV/0!</v>
      </c>
      <c r="F228" s="52">
        <f>F229</f>
        <v>0</v>
      </c>
      <c r="G228" s="52" t="e">
        <f t="shared" si="6"/>
        <v>#DIV/0!</v>
      </c>
    </row>
    <row r="229" spans="1:7" ht="20.399999999999999" hidden="1" outlineLevel="3" x14ac:dyDescent="0.2">
      <c r="A229" s="20" t="s">
        <v>216</v>
      </c>
      <c r="B229" s="21" t="s">
        <v>217</v>
      </c>
      <c r="C229" s="48"/>
      <c r="D229" s="48">
        <v>0</v>
      </c>
      <c r="E229" s="48" t="e">
        <f t="shared" si="5"/>
        <v>#DIV/0!</v>
      </c>
      <c r="F229" s="53">
        <v>0</v>
      </c>
      <c r="G229" s="53" t="e">
        <f t="shared" si="6"/>
        <v>#DIV/0!</v>
      </c>
    </row>
    <row r="230" spans="1:7" ht="24" hidden="1" customHeight="1" outlineLevel="3" x14ac:dyDescent="0.2">
      <c r="A230" s="17" t="s">
        <v>214</v>
      </c>
      <c r="B230" s="18" t="s">
        <v>215</v>
      </c>
      <c r="C230" s="47">
        <v>0</v>
      </c>
      <c r="D230" s="47">
        <v>0</v>
      </c>
      <c r="E230" s="47" t="e">
        <f t="shared" si="5"/>
        <v>#DIV/0!</v>
      </c>
      <c r="F230" s="53">
        <v>0</v>
      </c>
      <c r="G230" s="53" t="e">
        <f t="shared" si="6"/>
        <v>#DIV/0!</v>
      </c>
    </row>
    <row r="231" spans="1:7" s="19" customFormat="1" ht="13.5" customHeight="1" outlineLevel="3" x14ac:dyDescent="0.2">
      <c r="A231" s="17" t="s">
        <v>214</v>
      </c>
      <c r="B231" s="18" t="s">
        <v>215</v>
      </c>
      <c r="C231" s="52">
        <f>C232</f>
        <v>5057.7</v>
      </c>
      <c r="D231" s="52">
        <f>D232</f>
        <v>1483</v>
      </c>
      <c r="E231" s="52">
        <f t="shared" si="5"/>
        <v>29.321628408169719</v>
      </c>
      <c r="F231" s="52">
        <f>F232</f>
        <v>0</v>
      </c>
      <c r="G231" s="52"/>
    </row>
    <row r="232" spans="1:7" s="19" customFormat="1" ht="24" customHeight="1" outlineLevel="3" x14ac:dyDescent="0.2">
      <c r="A232" s="20" t="s">
        <v>216</v>
      </c>
      <c r="B232" s="21" t="s">
        <v>217</v>
      </c>
      <c r="C232" s="53">
        <v>5057.7</v>
      </c>
      <c r="D232" s="53">
        <v>1483</v>
      </c>
      <c r="E232" s="53">
        <f t="shared" si="5"/>
        <v>29.321628408169719</v>
      </c>
      <c r="F232" s="53">
        <v>0</v>
      </c>
      <c r="G232" s="53"/>
    </row>
    <row r="233" spans="1:7" s="30" customFormat="1" ht="10.199999999999999" outlineLevel="3" x14ac:dyDescent="0.2">
      <c r="A233" s="17"/>
      <c r="B233" s="18" t="s">
        <v>218</v>
      </c>
      <c r="C233" s="52">
        <f>C167+C186+C192+C198+C205+C212+C217+C222+C225+C228+C230+C231+C215</f>
        <v>1234993.8999999999</v>
      </c>
      <c r="D233" s="52">
        <f>D167+D186+D192+D198+D205+D212+D217+D222+D225+D228+D231+D215</f>
        <v>318497.3</v>
      </c>
      <c r="E233" s="52">
        <f t="shared" si="5"/>
        <v>25.789382441484126</v>
      </c>
      <c r="F233" s="52">
        <f>F167+F186+F192+F198+F205+F212+F217+F222+F225+F228</f>
        <v>276984.90000000002</v>
      </c>
      <c r="G233" s="52">
        <f t="shared" si="6"/>
        <v>114.98724298689204</v>
      </c>
    </row>
    <row r="234" spans="1:7" s="41" customFormat="1" ht="10.199999999999999" outlineLevel="3" x14ac:dyDescent="0.2">
      <c r="A234" s="43"/>
      <c r="B234" s="44" t="s">
        <v>150</v>
      </c>
      <c r="C234" s="57">
        <f>C169+C171+C173+C175+C178+C187+C194+C196+C199+C206+C213+C218+C223+C226</f>
        <v>742078.2</v>
      </c>
      <c r="D234" s="57">
        <f>D169+D171+D173+D175+D178+D187+D194+D196+D199+D206+D213+D218+D223+D226</f>
        <v>201170.6</v>
      </c>
      <c r="E234" s="57">
        <f t="shared" si="5"/>
        <v>27.109083651830769</v>
      </c>
      <c r="F234" s="57">
        <f>F169+F171+F173+F175+F178+F187+F194+F196+F199+F206+F213+F218+F223+F226</f>
        <v>177634.8</v>
      </c>
      <c r="G234" s="57">
        <f t="shared" si="6"/>
        <v>113.24954344531591</v>
      </c>
    </row>
    <row r="235" spans="1:7" s="34" customFormat="1" ht="10.199999999999999" outlineLevel="3" x14ac:dyDescent="0.2">
      <c r="A235" s="45"/>
      <c r="B235" s="10" t="s">
        <v>219</v>
      </c>
      <c r="C235" s="52">
        <v>-40351.599999999999</v>
      </c>
      <c r="D235" s="52">
        <f>D165-D233</f>
        <v>3781.6000000000349</v>
      </c>
      <c r="E235" s="47"/>
      <c r="F235" s="52">
        <f>F165-F233</f>
        <v>42126.900000000023</v>
      </c>
      <c r="G235" s="52"/>
    </row>
    <row r="236" spans="1:7" ht="10.199999999999999" x14ac:dyDescent="0.2">
      <c r="C236" s="46"/>
      <c r="D236" s="46"/>
      <c r="F236" s="60"/>
    </row>
    <row r="237" spans="1:7" ht="10.199999999999999" x14ac:dyDescent="0.2">
      <c r="B237" s="7" t="s">
        <v>387</v>
      </c>
      <c r="C237" s="46"/>
      <c r="D237" s="63" t="s">
        <v>388</v>
      </c>
      <c r="E237" s="63"/>
      <c r="F237" s="63"/>
      <c r="G237" s="63"/>
    </row>
  </sheetData>
  <mergeCells count="4">
    <mergeCell ref="B1:G1"/>
    <mergeCell ref="A2:D2"/>
    <mergeCell ref="D237:E237"/>
    <mergeCell ref="F237:G237"/>
  </mergeCells>
  <pageMargins left="0.35433070866141736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 t="s">
        <v>349</v>
      </c>
      <c r="D15" s="2" t="s">
        <v>350</v>
      </c>
    </row>
    <row r="16" spans="3:4" x14ac:dyDescent="0.25">
      <c r="C16" s="1">
        <v>29695979.219999999</v>
      </c>
      <c r="D16" s="1">
        <v>29695979.219999999</v>
      </c>
    </row>
    <row r="17" spans="3:4" x14ac:dyDescent="0.25">
      <c r="C17" s="1">
        <v>376805772.06</v>
      </c>
      <c r="D17" s="1">
        <v>345460545.39999998</v>
      </c>
    </row>
    <row r="18" spans="3:4" x14ac:dyDescent="0.25">
      <c r="C18" s="1">
        <v>6452200</v>
      </c>
      <c r="D18" s="1">
        <v>5765676.71</v>
      </c>
    </row>
    <row r="19" spans="3:4" x14ac:dyDescent="0.25">
      <c r="C19" s="1">
        <v>22312067</v>
      </c>
      <c r="D19" s="1">
        <v>18700994.989999998</v>
      </c>
    </row>
    <row r="20" spans="3:4" x14ac:dyDescent="0.25">
      <c r="C20" s="3">
        <v>48708650.539999999</v>
      </c>
      <c r="D20" s="3">
        <v>37651301.460000001</v>
      </c>
    </row>
    <row r="21" spans="3:4" x14ac:dyDescent="0.25">
      <c r="C21" s="1">
        <v>40704</v>
      </c>
      <c r="D21" s="1">
        <v>15615.72</v>
      </c>
    </row>
    <row r="22" spans="3:4" x14ac:dyDescent="0.25">
      <c r="C22" s="1">
        <v>86340027.959999993</v>
      </c>
      <c r="D22" s="1">
        <v>69069959.659999996</v>
      </c>
    </row>
    <row r="23" spans="3:4" x14ac:dyDescent="0.25">
      <c r="C23" s="1">
        <v>24181442.699999999</v>
      </c>
      <c r="D23" s="1">
        <v>18964464.219999999</v>
      </c>
    </row>
    <row r="24" spans="3:4" x14ac:dyDescent="0.25">
      <c r="C24" s="1">
        <v>1410</v>
      </c>
      <c r="D24" s="1">
        <v>710</v>
      </c>
    </row>
    <row r="25" spans="3:4" x14ac:dyDescent="0.25">
      <c r="C25" s="1">
        <v>36150290</v>
      </c>
      <c r="D25" s="1">
        <v>32290691.27</v>
      </c>
    </row>
    <row r="26" spans="3:4" x14ac:dyDescent="0.25">
      <c r="C26" s="1">
        <v>2201000</v>
      </c>
      <c r="D26" s="1">
        <v>1941179.17</v>
      </c>
    </row>
    <row r="27" spans="3:4" x14ac:dyDescent="0.25">
      <c r="C27" s="1">
        <v>2588018.19</v>
      </c>
      <c r="D27" s="1">
        <v>2588018.19</v>
      </c>
    </row>
    <row r="28" spans="3:4" x14ac:dyDescent="0.25">
      <c r="D28" s="1"/>
    </row>
    <row r="29" spans="3:4" x14ac:dyDescent="0.25">
      <c r="C29" s="1">
        <f>SUM(C16:C28)</f>
        <v>635477561.67000008</v>
      </c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>
        <f>SUM(D16:D33)</f>
        <v>562145136.00999999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2017-05-02T14:00:52Z</cp:lastPrinted>
  <dcterms:created xsi:type="dcterms:W3CDTF">2002-03-11T10:22:12Z</dcterms:created>
  <dcterms:modified xsi:type="dcterms:W3CDTF">2017-05-02T14:01:17Z</dcterms:modified>
</cp:coreProperties>
</file>